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 MALETIN\MUNICIPIO DE BRISEÑAS\PRESUPUESTO 2025 ASM\"/>
    </mc:Choice>
  </mc:AlternateContent>
  <xr:revisionPtr revIDLastSave="0" documentId="13_ncr:1_{3628EA64-12E7-44EB-9724-DDC94A4F9AE7}" xr6:coauthVersionLast="47" xr6:coauthVersionMax="47" xr10:uidLastSave="{00000000-0000-0000-0000-000000000000}"/>
  <bookViews>
    <workbookView xWindow="-108" yWindow="-108" windowWidth="23256" windowHeight="12456" firstSheet="14" activeTab="19" xr2:uid="{35892B28-9E0E-426F-B7F2-2F47DFC9E736}"/>
  </bookViews>
  <sheets>
    <sheet name="PRESIDENCIA" sheetId="1" r:id="rId1"/>
    <sheet name="SECRETARIA" sheetId="2" r:id="rId2"/>
    <sheet name="REGIDURIA" sheetId="3" r:id="rId3"/>
    <sheet name="SINDICATURA" sheetId="4" r:id="rId4"/>
    <sheet name="ENCARGADOS DEL ORDEN " sheetId="5" r:id="rId5"/>
    <sheet name="CONTRALORIA " sheetId="35" r:id="rId6"/>
    <sheet name="TESORERIA" sheetId="21" r:id="rId7"/>
    <sheet name="INSTITUTO DE LA MUJER" sheetId="22" r:id="rId8"/>
    <sheet name="OBRAS PUBLICAS" sheetId="23" r:id="rId9"/>
    <sheet name="URBANIDAD" sheetId="24" r:id="rId10"/>
    <sheet name="OFICIALIA MAYOR" sheetId="25" r:id="rId11"/>
    <sheet name="DIF" sheetId="26" r:id="rId12"/>
    <sheet name="FOMENTO DEPORTIVO" sheetId="27" r:id="rId13"/>
    <sheet name="DESARROLLO ECONOMICO E INTEGRAL" sheetId="28" r:id="rId14"/>
    <sheet name="COMUNICACION" sheetId="29" r:id="rId15"/>
    <sheet name="IMJU" sheetId="30" r:id="rId16"/>
    <sheet name="EDUCACION Y CULTURA" sheetId="31" r:id="rId17"/>
    <sheet name="SISTEMAS" sheetId="34" r:id="rId18"/>
    <sheet name="SEGURIDAD PUBLICA" sheetId="38" r:id="rId19"/>
    <sheet name="PROTECCION CIVIL" sheetId="39" r:id="rId20"/>
  </sheets>
  <externalReferences>
    <externalReference r:id="rId21"/>
    <externalReference r:id="rId2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8" l="1"/>
  <c r="J22" i="39"/>
  <c r="J23" i="39" s="1"/>
  <c r="H22" i="39"/>
  <c r="H23" i="39" s="1"/>
  <c r="G22" i="39"/>
  <c r="G23" i="39" s="1"/>
  <c r="F23" i="39"/>
  <c r="I23" i="39"/>
  <c r="E22" i="39"/>
  <c r="E23" i="39" s="1"/>
  <c r="D14" i="39"/>
  <c r="D12" i="39"/>
  <c r="D13" i="39"/>
  <c r="D11" i="39"/>
  <c r="D10" i="39"/>
  <c r="D9" i="39"/>
  <c r="D8" i="39"/>
  <c r="J36" i="38"/>
  <c r="J37" i="38" s="1"/>
  <c r="H36" i="38"/>
  <c r="H37" i="38" s="1"/>
  <c r="F37" i="38"/>
  <c r="I37" i="38"/>
  <c r="G36" i="38"/>
  <c r="G37" i="38" s="1"/>
  <c r="E36" i="38"/>
  <c r="D15" i="38"/>
  <c r="D16" i="38"/>
  <c r="D17" i="38"/>
  <c r="D18" i="38"/>
  <c r="D19" i="38"/>
  <c r="D20" i="38"/>
  <c r="D21" i="38"/>
  <c r="D22" i="38"/>
  <c r="D23" i="38"/>
  <c r="D24" i="38"/>
  <c r="D25" i="38"/>
  <c r="D26" i="38"/>
  <c r="D27" i="38"/>
  <c r="D28" i="38"/>
  <c r="D29" i="38"/>
  <c r="D5" i="38"/>
  <c r="D6" i="38"/>
  <c r="D7" i="38"/>
  <c r="D8" i="38"/>
  <c r="D10" i="38"/>
  <c r="D11" i="38"/>
  <c r="D12" i="38"/>
  <c r="D13" i="38"/>
  <c r="D14" i="38"/>
  <c r="E37" i="38" l="1"/>
  <c r="G9" i="24"/>
  <c r="G8" i="24"/>
  <c r="H12" i="4"/>
  <c r="H11" i="4"/>
  <c r="H10" i="4"/>
  <c r="H9" i="4"/>
  <c r="H8" i="4"/>
  <c r="G12" i="4"/>
  <c r="G11" i="4"/>
  <c r="G10" i="4"/>
  <c r="G9" i="4"/>
  <c r="G8" i="4"/>
  <c r="J16" i="21"/>
  <c r="J17" i="21" s="1"/>
  <c r="J8" i="35" l="1"/>
  <c r="J9" i="35" s="1"/>
  <c r="H8" i="35"/>
  <c r="H9" i="35" s="1"/>
  <c r="G8" i="35"/>
  <c r="G9" i="35" s="1"/>
  <c r="E8" i="35"/>
  <c r="E9" i="35" s="1"/>
  <c r="J74" i="25" l="1"/>
  <c r="J75" i="25" s="1"/>
  <c r="E74" i="25"/>
  <c r="G74" i="25"/>
  <c r="H74" i="25"/>
  <c r="H75" i="25" s="1"/>
  <c r="J10" i="1" l="1"/>
  <c r="J11" i="1" s="1"/>
  <c r="H10" i="1"/>
  <c r="H11" i="1" s="1"/>
  <c r="G10" i="1"/>
  <c r="G11" i="1" s="1"/>
  <c r="E10" i="1"/>
  <c r="E11" i="1" s="1"/>
  <c r="J10" i="34"/>
  <c r="J11" i="34" s="1"/>
  <c r="H10" i="34"/>
  <c r="H11" i="34" s="1"/>
  <c r="G10" i="34"/>
  <c r="G11" i="34" s="1"/>
  <c r="E10" i="34"/>
  <c r="E11" i="34" s="1"/>
  <c r="J11" i="31"/>
  <c r="J12" i="31" s="1"/>
  <c r="H11" i="31"/>
  <c r="H12" i="31" s="1"/>
  <c r="G11" i="31"/>
  <c r="G12" i="31" s="1"/>
  <c r="E11" i="31"/>
  <c r="E12" i="31" s="1"/>
  <c r="J11" i="30"/>
  <c r="J12" i="30" s="1"/>
  <c r="H11" i="30"/>
  <c r="H12" i="30" s="1"/>
  <c r="G11" i="30"/>
  <c r="G12" i="30" s="1"/>
  <c r="E11" i="30"/>
  <c r="E12" i="30" s="1"/>
  <c r="J12" i="29"/>
  <c r="J13" i="29" s="1"/>
  <c r="H12" i="29"/>
  <c r="H13" i="29" s="1"/>
  <c r="G12" i="29"/>
  <c r="G13" i="29" s="1"/>
  <c r="E12" i="29"/>
  <c r="E13" i="29" s="1"/>
  <c r="J11" i="28" l="1"/>
  <c r="J12" i="28" s="1"/>
  <c r="H11" i="28"/>
  <c r="H12" i="28" s="1"/>
  <c r="G11" i="28"/>
  <c r="G12" i="28" s="1"/>
  <c r="E11" i="28"/>
  <c r="E12" i="28" s="1"/>
  <c r="J11" i="27"/>
  <c r="J12" i="27" s="1"/>
  <c r="H11" i="27"/>
  <c r="H12" i="27" s="1"/>
  <c r="G11" i="27"/>
  <c r="G12" i="27" s="1"/>
  <c r="E11" i="27"/>
  <c r="E12" i="27" s="1"/>
  <c r="J27" i="26"/>
  <c r="J28" i="26" s="1"/>
  <c r="H27" i="26"/>
  <c r="H28" i="26" s="1"/>
  <c r="G27" i="26"/>
  <c r="G28" i="26" s="1"/>
  <c r="E27" i="26"/>
  <c r="E28" i="26" s="1"/>
  <c r="G75" i="25"/>
  <c r="E75" i="25"/>
  <c r="J11" i="24"/>
  <c r="J12" i="24" s="1"/>
  <c r="G11" i="24"/>
  <c r="G12" i="24" s="1"/>
  <c r="H11" i="24"/>
  <c r="H12" i="24" s="1"/>
  <c r="E11" i="24"/>
  <c r="E12" i="24" s="1"/>
  <c r="J12" i="23" l="1"/>
  <c r="J13" i="23" s="1"/>
  <c r="H12" i="23"/>
  <c r="H13" i="23" s="1"/>
  <c r="G12" i="23"/>
  <c r="G13" i="23" s="1"/>
  <c r="E12" i="23"/>
  <c r="E13" i="23" s="1"/>
  <c r="J11" i="22"/>
  <c r="J12" i="22" s="1"/>
  <c r="H11" i="22"/>
  <c r="H12" i="22" s="1"/>
  <c r="G11" i="22"/>
  <c r="G12" i="22" s="1"/>
  <c r="E11" i="22"/>
  <c r="E12" i="22" s="1"/>
  <c r="H16" i="21"/>
  <c r="H17" i="21" s="1"/>
  <c r="G16" i="21"/>
  <c r="G17" i="21" s="1"/>
  <c r="E16" i="21"/>
  <c r="E17" i="21" s="1"/>
  <c r="H10" i="5"/>
  <c r="H11" i="5" s="1"/>
  <c r="G10" i="5"/>
  <c r="G11" i="5" s="1"/>
  <c r="E10" i="5"/>
  <c r="E11" i="5" s="1"/>
  <c r="J10" i="5"/>
  <c r="J11" i="5" s="1"/>
  <c r="J14" i="4" l="1"/>
  <c r="J15" i="4" s="1"/>
  <c r="H14" i="4"/>
  <c r="H15" i="4" s="1"/>
  <c r="G14" i="4"/>
  <c r="G15" i="4" s="1"/>
  <c r="E14" i="4"/>
  <c r="E15" i="4" s="1"/>
  <c r="J14" i="3"/>
  <c r="J15" i="3" s="1"/>
  <c r="H14" i="3"/>
  <c r="H15" i="3" s="1"/>
  <c r="G14" i="3"/>
  <c r="G15" i="3" s="1"/>
  <c r="E14" i="3"/>
  <c r="E15" i="3" s="1"/>
  <c r="J12" i="2"/>
  <c r="J13" i="2" s="1"/>
  <c r="H12" i="2"/>
  <c r="H13" i="2" s="1"/>
  <c r="G12" i="2"/>
  <c r="G13" i="2" s="1"/>
  <c r="E12" i="2"/>
  <c r="E13" i="2" s="1"/>
</calcChain>
</file>

<file path=xl/sharedStrings.xml><?xml version="1.0" encoding="utf-8"?>
<sst xmlns="http://schemas.openxmlformats.org/spreadsheetml/2006/main" count="919" uniqueCount="295">
  <si>
    <t>PLANTILLA DE PERSONAL</t>
  </si>
  <si>
    <t>NOMBRE DEL EMPLEADO</t>
  </si>
  <si>
    <t xml:space="preserve">PUESTO </t>
  </si>
  <si>
    <t>PLAZA</t>
  </si>
  <si>
    <t>FECHA DE INGRESO</t>
  </si>
  <si>
    <t>SUELDO BASE</t>
  </si>
  <si>
    <t>COMPENSACIÓN</t>
  </si>
  <si>
    <t>AGUINALDO</t>
  </si>
  <si>
    <t>PRIMA VACACIONAL</t>
  </si>
  <si>
    <t>SUBSIDIO AL EMPLEO</t>
  </si>
  <si>
    <t>I. S. R.</t>
  </si>
  <si>
    <t>Presidenta</t>
  </si>
  <si>
    <t>Vazquez Medina Octavio</t>
  </si>
  <si>
    <t xml:space="preserve">Secretario del H Ayuntamiento </t>
  </si>
  <si>
    <t>Godinez Zavala Mayra Stephanie</t>
  </si>
  <si>
    <t>secretaria</t>
  </si>
  <si>
    <t>Lovera Suarez Yindira</t>
  </si>
  <si>
    <t xml:space="preserve">Recepccionista </t>
  </si>
  <si>
    <t>Godinez Briseño Alejandra</t>
  </si>
  <si>
    <t>Jimenez Rojas Luis Enrique</t>
  </si>
  <si>
    <t>Chavez Barragan Mayra Jeanette</t>
  </si>
  <si>
    <t>Regidora</t>
  </si>
  <si>
    <t>Maya Tule Alejandro</t>
  </si>
  <si>
    <t>Regidor</t>
  </si>
  <si>
    <t>Hernandez Plascencia Antonio</t>
  </si>
  <si>
    <t>Gonzalez Mejia Joel</t>
  </si>
  <si>
    <t>Castellanos Guzman Guillermo Efrain</t>
  </si>
  <si>
    <t>Ramirez Carmona Victor Manuel</t>
  </si>
  <si>
    <t>Sindico</t>
  </si>
  <si>
    <t>Gonzalez Lucas Ulises Abelardo</t>
  </si>
  <si>
    <t>Juridico de Sindicatura y DIF</t>
  </si>
  <si>
    <t>Ramirez Carmona Ezaid Alejandro</t>
  </si>
  <si>
    <t>Director de Auxiliares</t>
  </si>
  <si>
    <t>Briseño Gomez Daniel</t>
  </si>
  <si>
    <t xml:space="preserve">Aux Juridico </t>
  </si>
  <si>
    <t>Gonzalez Mora Katye Yamilet</t>
  </si>
  <si>
    <t>Secretaria de Sindicatura</t>
  </si>
  <si>
    <t>Iñiguez Razo Enrique</t>
  </si>
  <si>
    <t>Encargado interino Ibarra</t>
  </si>
  <si>
    <t>Guzman Gonzalez Francisco</t>
  </si>
  <si>
    <t>Encargado interino Cumuato</t>
  </si>
  <si>
    <t>Villanueva Sanchez Alejandro</t>
  </si>
  <si>
    <t>Hernandez Jauregui Mitzi Sarahí</t>
  </si>
  <si>
    <t>Tesorera</t>
  </si>
  <si>
    <t>Batres Vazquez Rosa Yuliana</t>
  </si>
  <si>
    <t>Auxiliar Administrativo</t>
  </si>
  <si>
    <t>Olvera Terrazas Manuel Ivan</t>
  </si>
  <si>
    <t>Contador</t>
  </si>
  <si>
    <t>Cervantes Cervantes Ma. Viridiana</t>
  </si>
  <si>
    <t>Contralor</t>
  </si>
  <si>
    <t>Altamira Gonzalez Aida Elizabeth</t>
  </si>
  <si>
    <t>Directora</t>
  </si>
  <si>
    <t>Gonzalez Aguiano Jessica</t>
  </si>
  <si>
    <t>Aux Regidores e Instituto de la Mujer</t>
  </si>
  <si>
    <t>Lopez Cervantes Luis Donaldo</t>
  </si>
  <si>
    <t>Director</t>
  </si>
  <si>
    <t>Oropeza Porras Ahtziri Andrea</t>
  </si>
  <si>
    <t>Supervisora de Obras Publicas</t>
  </si>
  <si>
    <t>Trujillo Ramirrez Alejandra Alicia</t>
  </si>
  <si>
    <t>Aux. Obras Publicas</t>
  </si>
  <si>
    <t>Marron Ramirez Rodrigo</t>
  </si>
  <si>
    <t xml:space="preserve">Director de Urbanidad </t>
  </si>
  <si>
    <t>Zaragoza Razo Yazmin Alejandra</t>
  </si>
  <si>
    <t>Aux. urbanidad</t>
  </si>
  <si>
    <t>Ramirez Garcia Juan Jesus</t>
  </si>
  <si>
    <t>Oficial Mayor</t>
  </si>
  <si>
    <t>Diaz Gonzalez Luis Antonio</t>
  </si>
  <si>
    <t xml:space="preserve">Compras </t>
  </si>
  <si>
    <t>Flores Jimenez Valeria Guadalupe</t>
  </si>
  <si>
    <t>Recursos Humanos</t>
  </si>
  <si>
    <t>Morales Godoy Ana Maria</t>
  </si>
  <si>
    <t>Auxiliar de Recursos Humanos</t>
  </si>
  <si>
    <t>Morales Aceves Ana Victoria</t>
  </si>
  <si>
    <t>Aux de Oficialia</t>
  </si>
  <si>
    <t>Ortega Maciel Miguel Angel</t>
  </si>
  <si>
    <t>Electricista</t>
  </si>
  <si>
    <t>Lopez Avila Blanca Esther</t>
  </si>
  <si>
    <t>Encargado Casa Enlace Cumuato</t>
  </si>
  <si>
    <t>Oceguera Savala Rosa</t>
  </si>
  <si>
    <t>Encargado Casa Enlace El Paso</t>
  </si>
  <si>
    <t>Bañales Marron Edgar Ivan</t>
  </si>
  <si>
    <t>Encargado Casa Enlace Ibarra</t>
  </si>
  <si>
    <t>Salazar Vazquez Maria Candelaria</t>
  </si>
  <si>
    <t>Encargada Clinica Briseñas</t>
  </si>
  <si>
    <t>Sanchez Salgado Maria de Jesus</t>
  </si>
  <si>
    <t>Encargado Clinica Hospitalito Briseñas</t>
  </si>
  <si>
    <t>Gonzalez Aguiñiga Brenda Guadalupe</t>
  </si>
  <si>
    <t>Encargado Clinica El Paso</t>
  </si>
  <si>
    <t>Garduño Reyes Maria Cecilia</t>
  </si>
  <si>
    <t>Encargada Clinica Cumuato</t>
  </si>
  <si>
    <t>Bañales Villegas Karla Patricia</t>
  </si>
  <si>
    <t>Encargada Clinica Ibarra</t>
  </si>
  <si>
    <t>Campos Becerra Jose Luis</t>
  </si>
  <si>
    <t xml:space="preserve">Encargado Plaza Briseñas </t>
  </si>
  <si>
    <t>Avalos Temores Eliezer</t>
  </si>
  <si>
    <t>Encargado Plaza Cumuato</t>
  </si>
  <si>
    <t>Flores Padilla Raul</t>
  </si>
  <si>
    <t xml:space="preserve">Encargado Plaza El Paso </t>
  </si>
  <si>
    <t>Mendoza Lopez Estela</t>
  </si>
  <si>
    <t>Encargado Plaza Ibarra</t>
  </si>
  <si>
    <t>Barrera Hernandez Jorge Luis</t>
  </si>
  <si>
    <t>Encargado de Almacen</t>
  </si>
  <si>
    <t>Godinez Zaragoza J. Jesus</t>
  </si>
  <si>
    <t>Encargado de Unidad deportiva briseñas</t>
  </si>
  <si>
    <t>Avalos Guzman Raul</t>
  </si>
  <si>
    <t>Encargado de Unidad Deportiva Cumuato</t>
  </si>
  <si>
    <t>Marron Buenrostro Patricia</t>
  </si>
  <si>
    <t>Encaragado de Unidad Deportiva Ibarra</t>
  </si>
  <si>
    <t>Gonzalez Alvarez Marcelo</t>
  </si>
  <si>
    <t>Encragado de Panteon de Briseñas</t>
  </si>
  <si>
    <t>Juarez Jimenez Roman</t>
  </si>
  <si>
    <t>Encaragado de Panteon de Ibarra</t>
  </si>
  <si>
    <t>Garcia Lara Alejandrina</t>
  </si>
  <si>
    <t xml:space="preserve">Intendente </t>
  </si>
  <si>
    <t>Tiscareño Ramirez Maria del Carmen</t>
  </si>
  <si>
    <t>Hernandez Barajas Maria Yanet</t>
  </si>
  <si>
    <t>Rosales Medina Pedro Armando</t>
  </si>
  <si>
    <t>Ramos Lopez Karla Paola</t>
  </si>
  <si>
    <t>Barragan Hernandez Yoselin</t>
  </si>
  <si>
    <t>Diaz Godinez Monica</t>
  </si>
  <si>
    <t>Avalos Hernandez Amaranty Guadalupe</t>
  </si>
  <si>
    <t>Aguiñiga Magallon Yesenia</t>
  </si>
  <si>
    <t>Avalos Alonso Maria Guadalupe</t>
  </si>
  <si>
    <t>Gonzalez Gonzalez Gloria Monserrat</t>
  </si>
  <si>
    <t>Diaz Gonzalez Gladis Janneth</t>
  </si>
  <si>
    <t>Ortiz Renteria Angelica</t>
  </si>
  <si>
    <t>Buenrostro Bañales Noemi</t>
  </si>
  <si>
    <t>Aldana Diaz J. Refugio</t>
  </si>
  <si>
    <t>podador</t>
  </si>
  <si>
    <t>Guzmán Chávez Abraham</t>
  </si>
  <si>
    <t>Aviña Briseño Josue Efrain</t>
  </si>
  <si>
    <t>Gonzalez Gonzalez Juan Pablo</t>
  </si>
  <si>
    <t>Camacho Torres Victor Manuel</t>
  </si>
  <si>
    <t>Guzman Cervantes Diego</t>
  </si>
  <si>
    <t>Barragan Temores Martin</t>
  </si>
  <si>
    <t xml:space="preserve">Chófer </t>
  </si>
  <si>
    <t>Partida Garcia Rodrigo</t>
  </si>
  <si>
    <t>Naranjo Fierro Jose Luis</t>
  </si>
  <si>
    <t xml:space="preserve">Aseo público </t>
  </si>
  <si>
    <t>Lara Lomeli Juan Carlos</t>
  </si>
  <si>
    <t>Aseo Publico</t>
  </si>
  <si>
    <t>Lara Lomeli Javier Armando</t>
  </si>
  <si>
    <t>Guzman Zuno Felipe de Jesus</t>
  </si>
  <si>
    <t>Ramirez Amador Juan</t>
  </si>
  <si>
    <t>Dueñas Gutiérrez Juan Pedro</t>
  </si>
  <si>
    <t>Ruiz Ramirez Cristan Eduardo</t>
  </si>
  <si>
    <t>Guzman Garcia Oscar Alberto</t>
  </si>
  <si>
    <t>Basurero</t>
  </si>
  <si>
    <t>Gutierrez Almazan Juana</t>
  </si>
  <si>
    <t>Aguilar Godinez Ana Elizabeth</t>
  </si>
  <si>
    <t>Ludoteca</t>
  </si>
  <si>
    <t>Padilla Espinoza Elisa</t>
  </si>
  <si>
    <t>Directora de DIF</t>
  </si>
  <si>
    <t>Ramirez Gutierrez Maria de Jesus</t>
  </si>
  <si>
    <t>Psicologa</t>
  </si>
  <si>
    <t>Molina Juarez Esmeralda de Jesus</t>
  </si>
  <si>
    <t>Avalos Gonzalez Noemi</t>
  </si>
  <si>
    <t>Promotora</t>
  </si>
  <si>
    <t>Barajas Hernandez Gladis Rubi</t>
  </si>
  <si>
    <t>Jimenez Rosas Georgina</t>
  </si>
  <si>
    <t>Trujillo Lopez Maria Guadalupe</t>
  </si>
  <si>
    <t>Hernandez Savala Maria Guadalupe Monserrat</t>
  </si>
  <si>
    <t>Rodriguez Villanueva Mayte Berenice</t>
  </si>
  <si>
    <t>Gonzalez Barrrera Guillermina</t>
  </si>
  <si>
    <t>Olivares Castro Araceli</t>
  </si>
  <si>
    <t>Jurado Sagrero Anita</t>
  </si>
  <si>
    <t>Cocina Presidencia</t>
  </si>
  <si>
    <t>Bañales Lomeli Maria Guadalupe</t>
  </si>
  <si>
    <t>Bañales Padilla Maria de los Angeles</t>
  </si>
  <si>
    <t>Garcia Zaragoza Clara</t>
  </si>
  <si>
    <t>Aguiñiga Sanchez Ma. Isabel</t>
  </si>
  <si>
    <t>Rodriguez Sanchez Brenda Susana</t>
  </si>
  <si>
    <t>Cocina Cumuato</t>
  </si>
  <si>
    <t>Garibay Gonzalez Ramon</t>
  </si>
  <si>
    <t>Chofer</t>
  </si>
  <si>
    <t>Marron Rojas Daniel</t>
  </si>
  <si>
    <t>Director de Fomento Deportivo</t>
  </si>
  <si>
    <t>Martinez Zambrano Nadia</t>
  </si>
  <si>
    <t xml:space="preserve">Auxiliar </t>
  </si>
  <si>
    <t>Avalos Guzman Enrique</t>
  </si>
  <si>
    <t>Auxiliar</t>
  </si>
  <si>
    <t>Zaragoza Pantoja Eduardo Javier</t>
  </si>
  <si>
    <t>Director de Comunicación</t>
  </si>
  <si>
    <t>Vargas Barragan Ulises</t>
  </si>
  <si>
    <t>Aux de Comunicación</t>
  </si>
  <si>
    <t>Chavez Lopez Jazmin</t>
  </si>
  <si>
    <t>Hurtado Chavez Alfonso</t>
  </si>
  <si>
    <t>Lopez Lopez Karina Isabel</t>
  </si>
  <si>
    <t>Ochoa Fierro Maria Gudalupe</t>
  </si>
  <si>
    <t>Auxiliar IMJU</t>
  </si>
  <si>
    <t>Valdez Alonso</t>
  </si>
  <si>
    <t>Ruiz Ramirez Jesus Gonzalo</t>
  </si>
  <si>
    <t>Avalos Padilla Edith Gabriela</t>
  </si>
  <si>
    <t>Aguirre Guzman J. Jesus</t>
  </si>
  <si>
    <t>Alcantarillado</t>
  </si>
  <si>
    <t>Martinez Rodriguez Jesus Alberto</t>
  </si>
  <si>
    <t>Hernandez Olvera Jose</t>
  </si>
  <si>
    <t>Gutierrez Chavez Ulises</t>
  </si>
  <si>
    <t>Andrade Gomez Juan Martin</t>
  </si>
  <si>
    <t>Fernandez Pantoja Juan Pablo</t>
  </si>
  <si>
    <t xml:space="preserve">Director </t>
  </si>
  <si>
    <t xml:space="preserve">TOTAL MENSUAL:   </t>
  </si>
  <si>
    <t>TOTAL ANUAL:</t>
  </si>
  <si>
    <t>PLAZA:</t>
  </si>
  <si>
    <t>( B ) BASE</t>
  </si>
  <si>
    <t>( C ) CONFIANZA</t>
  </si>
  <si>
    <t>( E ) EVENTUAL</t>
  </si>
  <si>
    <t>( H ) HONORARIOS ASIMILABLES A SALARIOS</t>
  </si>
  <si>
    <t>Padilla Espinoza Ma. Lourdes</t>
  </si>
  <si>
    <t>EJERCICIO PRESUPUESTAL:    2025</t>
  </si>
  <si>
    <t>Erendira Guadalupe Aguilera Zaragoza</t>
  </si>
  <si>
    <t>VACANTE</t>
  </si>
  <si>
    <t>J. Jesus Palos Martin</t>
  </si>
  <si>
    <t>C</t>
  </si>
  <si>
    <t>E</t>
  </si>
  <si>
    <t xml:space="preserve">Directora de Ganaderia </t>
  </si>
  <si>
    <t>c</t>
  </si>
  <si>
    <t>01/09/2024</t>
  </si>
  <si>
    <t>Encargado Interno el Paso</t>
  </si>
  <si>
    <t>Vacante</t>
  </si>
  <si>
    <t>contador</t>
  </si>
  <si>
    <t>Guillermo Andres Aldana Zaragoza</t>
  </si>
  <si>
    <t>BRISEÑO OLIVEROS RICARDO</t>
  </si>
  <si>
    <t>GARCIA GALLO MARIO</t>
  </si>
  <si>
    <t>NAVARRO CISNEROS JESUS SALVADOR</t>
  </si>
  <si>
    <t>GARCIA VELAZQUEZ LUIS ANGEL</t>
  </si>
  <si>
    <t>TORRES ZAMBRANO ADRIAN</t>
  </si>
  <si>
    <t>HERNANDEZ GONZALEZ JOSE ARMANDO</t>
  </si>
  <si>
    <t>HUERTA CRUZ JOSE LUIS</t>
  </si>
  <si>
    <t>GUTIERREZ MENDOZA LUIS ANGEL</t>
  </si>
  <si>
    <t>DIAZ GUZMAN MIGUEL ANGEL</t>
  </si>
  <si>
    <t>HUERTA BRISEÑO JUAN JOSE</t>
  </si>
  <si>
    <t>HERNANDEZ RAZO JUAN CARLOS</t>
  </si>
  <si>
    <t>ZARAGOZA ESTRADA CRISTOPER RICARDO</t>
  </si>
  <si>
    <t>LOPEZ AVILA ALEJANDRA FABIOLA</t>
  </si>
  <si>
    <t>VAZQUEZ PICHARDO J. JULIAN</t>
  </si>
  <si>
    <t>SANCHEZ SANDOVAL MA. ELENA</t>
  </si>
  <si>
    <t>TELLO CASILLAS ALEJANDRA</t>
  </si>
  <si>
    <t>GOMEZ NUÑEZ TOMAS</t>
  </si>
  <si>
    <t>CUEVAS NAVARRO FLAVIO CESAR</t>
  </si>
  <si>
    <t xml:space="preserve">VELAZCO GONZALEZ YESSENIA </t>
  </si>
  <si>
    <t>LOPEZ GARCIA JESUS EMMANUEL</t>
  </si>
  <si>
    <t>ZUNO MUNGUIA MARTIN</t>
  </si>
  <si>
    <t>SUAREZ QUINTERO GUILLERMO</t>
  </si>
  <si>
    <t xml:space="preserve">HUERTA FIERRO J. REFUGIO </t>
  </si>
  <si>
    <t>SAINZ GUZMAN LUIS OMAR</t>
  </si>
  <si>
    <t>CASTELLANOS GUZMAN MARCO ANTONIO</t>
  </si>
  <si>
    <t>VELAZCO RAMOS ANGEL GUSTAVO</t>
  </si>
  <si>
    <t>GOMEZ AVIÑA JESUS MAURICIO</t>
  </si>
  <si>
    <t>NUÑEZ VALDEZ AARON ISRAEL</t>
  </si>
  <si>
    <t>ARIAS MAGDALENO VICTOR ADRIAN</t>
  </si>
  <si>
    <t>BARAJAS ZARATE JESUS EDUARDO</t>
  </si>
  <si>
    <t>HERNANDEZ GONZALEZ JUAN JESUS</t>
  </si>
  <si>
    <t>MEDEL SALCEDO LUIS MANUEL</t>
  </si>
  <si>
    <t>JIMENEZ LEON EDUARDO</t>
  </si>
  <si>
    <t>MAGDALENO CERVANTES ANAYELI</t>
  </si>
  <si>
    <t>FLORES SANTIAGO JESUS ALBERTO</t>
  </si>
  <si>
    <t>MARTINEZ RODRIGUEZ LIDIA YESENIA</t>
  </si>
  <si>
    <t>GODINEZ RIVERA JORDI RAFAEL</t>
  </si>
  <si>
    <t>INCLAN ATILANO ELIZABETH</t>
  </si>
  <si>
    <t>RAYA GAMIÑO ENEDINA GUADALUPE</t>
  </si>
  <si>
    <t>DIRECTOR DE SEGURIDAD PUBLICA Y PROTECCIÓN CIVIL</t>
  </si>
  <si>
    <t>SUBDIRECTOR SEGURIDAD PUBLICA</t>
  </si>
  <si>
    <t>COMANDANTE DE GRUPO</t>
  </si>
  <si>
    <t>COMANDANTE DE GRUPO B</t>
  </si>
  <si>
    <t>POLICIA MUNICIPAL</t>
  </si>
  <si>
    <t>COMANDANTE DE GRUPO A</t>
  </si>
  <si>
    <t>PARAMEDICO</t>
  </si>
  <si>
    <t>12/10/2024</t>
  </si>
  <si>
    <t>Partida Cervantes Maria Magdalena</t>
  </si>
  <si>
    <t>01/12/2024</t>
  </si>
  <si>
    <t>Marìa Cristina Aviña Hernàndez</t>
  </si>
  <si>
    <t>vacante</t>
  </si>
  <si>
    <t>UNIDAD RESPONSABLE: PRESIDENCIA</t>
  </si>
  <si>
    <t>NOMBRE DEL MUNICIPIO: BRISEÑAS MICHOACAN</t>
  </si>
  <si>
    <t>UNIDAD RESPONSABLE:  SECRETARIA</t>
  </si>
  <si>
    <t>UNIDAD RESPONSABLE:   REGIDURIA</t>
  </si>
  <si>
    <t>UNIDAD RESPONSABLE:  SINDICATURA</t>
  </si>
  <si>
    <t xml:space="preserve">UNIDAD RESPONSABLE:  CONTRALORIA </t>
  </si>
  <si>
    <t>UNIDAD RESPONSABLE:   TESORERIA</t>
  </si>
  <si>
    <t>UNIDAD RESPONSABLE: OBRAS PUBLICAS</t>
  </si>
  <si>
    <t>UNIDAD RESPONSABLE: OFICIALIA MAYOR</t>
  </si>
  <si>
    <t>UNIDAD RESPONSABLE: DIF MUNICIPAL</t>
  </si>
  <si>
    <t xml:space="preserve">UNIDAD RESPONSABLE: DESARROLLO ECONOMICO E INTEGRAL </t>
  </si>
  <si>
    <t>UNIDAD RESPONSABLE: SEGURIDAD PUBLICA</t>
  </si>
  <si>
    <t>UNIDAD RESPONSABLE: SECRETARIA (EDUCACIÓN Y CULTURA)</t>
  </si>
  <si>
    <t xml:space="preserve">Director Sistemas </t>
  </si>
  <si>
    <t>UNIDAD RESPONSABLE:  SECRETARIA (ENCARGADOS DEL ORDEN)</t>
  </si>
  <si>
    <t>UNIDAD RESPONSABLE: PRESIDENCIA (INSTITUTO DE LA MUJER)</t>
  </si>
  <si>
    <t>UNIDAD RESPONSABLE: OBRAS PUBLICAS (URBANIDAD)</t>
  </si>
  <si>
    <t>UNIDAD RESPONSABLE: SECRETARIA (FOMENTO DEPORTIVO)</t>
  </si>
  <si>
    <t>UNIDAD RESPONSABLE: PRESIDENCIA (COMUNICACIÓN SOCIAL)</t>
  </si>
  <si>
    <t>UNIDAD RESPONSABLE: SECRETARIA (IMJU)</t>
  </si>
  <si>
    <t>UNIDAD RESPONSABLE: TESORERIA (SISTEMAS)</t>
  </si>
  <si>
    <t>UNIDAD RESPONSABLE: SEGURIDAD PÚBLICA  (PROTECCIÓN CIVIL)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</si>
</sst>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0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2" fillId="2" borderId="4" xfId="0" applyFont="1" applyFill="1" applyBorder="1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/>
    <xf numFmtId="49" fontId="4" fillId="0" borderId="13" xfId="0" applyNumberFormat="1" applyFont="1" applyBorder="1" applyAlignment="1">
      <alignment horizontal="center" vertical="center" wrapText="1"/>
    </xf>
    <xf numFmtId="0" fontId="0" fillId="0" borderId="13" xfId="0" applyBorder="1"/>
    <xf numFmtId="0" fontId="0" fillId="3" borderId="14" xfId="0" applyFill="1" applyBorder="1"/>
    <xf numFmtId="14" fontId="5" fillId="0" borderId="12" xfId="0" applyNumberFormat="1" applyFont="1" applyBorder="1" applyAlignment="1">
      <alignment horizontal="center" vertical="center" wrapText="1"/>
    </xf>
    <xf numFmtId="0" fontId="0" fillId="0" borderId="15" xfId="0" applyBorder="1"/>
    <xf numFmtId="0" fontId="4" fillId="4" borderId="16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0" borderId="0" xfId="0" applyFont="1"/>
    <xf numFmtId="44" fontId="0" fillId="0" borderId="0" xfId="0" applyNumberFormat="1"/>
    <xf numFmtId="0" fontId="6" fillId="0" borderId="0" xfId="0" applyFont="1"/>
    <xf numFmtId="15" fontId="0" fillId="0" borderId="14" xfId="0" applyNumberFormat="1" applyBorder="1" applyAlignment="1">
      <alignment horizontal="center"/>
    </xf>
    <xf numFmtId="4" fontId="0" fillId="0" borderId="13" xfId="0" applyNumberFormat="1" applyBorder="1"/>
    <xf numFmtId="4" fontId="0" fillId="0" borderId="0" xfId="0" applyNumberFormat="1"/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4" fontId="4" fillId="0" borderId="5" xfId="1" applyFont="1" applyBorder="1" applyAlignment="1">
      <alignment horizontal="center"/>
    </xf>
    <xf numFmtId="44" fontId="4" fillId="0" borderId="8" xfId="1" applyFont="1" applyBorder="1" applyAlignment="1">
      <alignment horizontal="center"/>
    </xf>
    <xf numFmtId="0" fontId="5" fillId="0" borderId="0" xfId="0" applyFont="1"/>
    <xf numFmtId="49" fontId="4" fillId="0" borderId="0" xfId="0" applyNumberFormat="1" applyFont="1" applyAlignment="1">
      <alignment horizontal="center" vertical="center" wrapText="1"/>
    </xf>
    <xf numFmtId="15" fontId="0" fillId="0" borderId="18" xfId="0" applyNumberFormat="1" applyBorder="1" applyAlignment="1">
      <alignment horizontal="center"/>
    </xf>
    <xf numFmtId="4" fontId="0" fillId="0" borderId="11" xfId="0" applyNumberFormat="1" applyBorder="1"/>
    <xf numFmtId="4" fontId="4" fillId="0" borderId="5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3" borderId="13" xfId="0" applyFont="1" applyFill="1" applyBorder="1" applyAlignment="1">
      <alignment horizontal="center" vertical="top" wrapText="1"/>
    </xf>
    <xf numFmtId="15" fontId="0" fillId="0" borderId="13" xfId="0" applyNumberFormat="1" applyBorder="1"/>
    <xf numFmtId="164" fontId="4" fillId="0" borderId="13" xfId="0" applyNumberFormat="1" applyFont="1" applyBorder="1" applyAlignment="1">
      <alignment horizontal="center" vertical="center" wrapText="1"/>
    </xf>
    <xf numFmtId="44" fontId="0" fillId="0" borderId="13" xfId="1" applyFont="1" applyBorder="1"/>
    <xf numFmtId="2" fontId="5" fillId="0" borderId="13" xfId="1" applyNumberFormat="1" applyFont="1" applyBorder="1" applyAlignment="1">
      <alignment horizontal="right" wrapText="1"/>
    </xf>
    <xf numFmtId="2" fontId="5" fillId="0" borderId="13" xfId="0" applyNumberFormat="1" applyFont="1" applyBorder="1" applyAlignment="1">
      <alignment horizontal="right" wrapText="1"/>
    </xf>
    <xf numFmtId="164" fontId="4" fillId="0" borderId="5" xfId="1" applyNumberFormat="1" applyFont="1" applyBorder="1" applyAlignment="1">
      <alignment horizontal="center"/>
    </xf>
    <xf numFmtId="14" fontId="0" fillId="0" borderId="13" xfId="0" applyNumberFormat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4" fontId="4" fillId="0" borderId="13" xfId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/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%20teso\Documents\IVAN\BRISE&#209;AS\PLANTILLA%20PERSONAL%20CALCULADO%20ISR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cuments\YULI\Pers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YUNTAMIENTO"/>
      <sheetName val="SEGURIDAD"/>
    </sheetNames>
    <sheetDataSet>
      <sheetData sheetId="0">
        <row r="2">
          <cell r="A2" t="str">
            <v>NOMBRE</v>
          </cell>
          <cell r="B2" t="str">
            <v>DEPARTAMENTO</v>
          </cell>
          <cell r="C2" t="str">
            <v>SUELDO BRUTO MENSUAL</v>
          </cell>
          <cell r="D2" t="str">
            <v>ISR MENSUAL</v>
          </cell>
          <cell r="E2" t="str">
            <v>SUELDO NETO MENSUAL</v>
          </cell>
          <cell r="F2" t="str">
            <v>FECHA DE INGRESO</v>
          </cell>
          <cell r="G2" t="str">
            <v>FECHA DE CALCULO</v>
          </cell>
          <cell r="H2" t="str">
            <v>FACTOR AGUINALDO</v>
          </cell>
          <cell r="I2" t="str">
            <v>DIAS TRABAJADOS</v>
          </cell>
          <cell r="J2" t="str">
            <v>DIAS A PAGAR</v>
          </cell>
          <cell r="K2" t="str">
            <v>SALARIO DIARIO</v>
          </cell>
          <cell r="L2" t="str">
            <v>NETO A PAGAR AGUINALDO BRUTO</v>
          </cell>
          <cell r="M2" t="str">
            <v>1ER MITAD PRIMA DE VACACIONAL</v>
          </cell>
          <cell r="N2" t="str">
            <v>PRIMA A PAGAR BRUTO</v>
          </cell>
          <cell r="O2" t="str">
            <v>2DA MITAD PRIMA VACACIONAL</v>
          </cell>
          <cell r="P2" t="str">
            <v>PRIMA A PAGAR BRUTO</v>
          </cell>
          <cell r="Q2">
            <v>0</v>
          </cell>
          <cell r="R2" t="str">
            <v>SUMA PRIMA</v>
          </cell>
        </row>
        <row r="3">
          <cell r="A3" t="str">
            <v>Padilla Espinoza Ma. Lourdes</v>
          </cell>
          <cell r="B3" t="str">
            <v>PRESIDENCIA</v>
          </cell>
          <cell r="C3">
            <v>61984.010399999934</v>
          </cell>
          <cell r="D3">
            <v>13062.190119999979</v>
          </cell>
          <cell r="E3">
            <v>48921.820279999956</v>
          </cell>
          <cell r="F3">
            <v>45658</v>
          </cell>
          <cell r="G3">
            <v>46022</v>
          </cell>
          <cell r="H3">
            <v>0.12328767123287671</v>
          </cell>
          <cell r="I3">
            <v>365</v>
          </cell>
          <cell r="J3">
            <v>40</v>
          </cell>
          <cell r="K3">
            <v>2038.9477105263138</v>
          </cell>
          <cell r="L3">
            <v>81557.908421052547</v>
          </cell>
          <cell r="M3">
            <v>2.5</v>
          </cell>
          <cell r="N3">
            <v>5097.3692763157842</v>
          </cell>
          <cell r="O3">
            <v>2.5</v>
          </cell>
          <cell r="P3">
            <v>5097.3692763157842</v>
          </cell>
          <cell r="Q3" t="str">
            <v>SI</v>
          </cell>
          <cell r="R3">
            <v>10194.738552631568</v>
          </cell>
        </row>
        <row r="4">
          <cell r="A4" t="str">
            <v>Vazquez Medina Octavio</v>
          </cell>
          <cell r="B4" t="str">
            <v>SECRETARIA</v>
          </cell>
          <cell r="C4">
            <v>27706.296958697843</v>
          </cell>
          <cell r="D4">
            <v>4250.0680383778599</v>
          </cell>
          <cell r="E4">
            <v>23456.228920319983</v>
          </cell>
          <cell r="F4">
            <v>45658</v>
          </cell>
          <cell r="G4">
            <v>46022</v>
          </cell>
          <cell r="H4">
            <v>0.12328767123287671</v>
          </cell>
          <cell r="I4">
            <v>365</v>
          </cell>
          <cell r="J4">
            <v>40</v>
          </cell>
          <cell r="K4">
            <v>911.39134732558705</v>
          </cell>
          <cell r="L4">
            <v>36455.653893023482</v>
          </cell>
          <cell r="M4">
            <v>2.5</v>
          </cell>
          <cell r="N4">
            <v>2278.4783683139676</v>
          </cell>
          <cell r="O4">
            <v>2.5</v>
          </cell>
          <cell r="P4">
            <v>2278.4783683139676</v>
          </cell>
          <cell r="Q4" t="str">
            <v>SI</v>
          </cell>
          <cell r="R4">
            <v>4556.9567366279352</v>
          </cell>
        </row>
        <row r="5">
          <cell r="A5" t="str">
            <v>Godinez Zavala Mayra Stephanie</v>
          </cell>
          <cell r="B5" t="str">
            <v>SECRETARIA</v>
          </cell>
          <cell r="C5">
            <v>15759.749554775821</v>
          </cell>
          <cell r="D5">
            <v>1698.2855129001155</v>
          </cell>
          <cell r="E5">
            <v>14061.464041875704</v>
          </cell>
          <cell r="F5">
            <v>45658</v>
          </cell>
          <cell r="G5">
            <v>46022</v>
          </cell>
          <cell r="H5">
            <v>0.12328767123287671</v>
          </cell>
          <cell r="I5">
            <v>365</v>
          </cell>
          <cell r="J5">
            <v>40</v>
          </cell>
          <cell r="K5">
            <v>518.41281430183619</v>
          </cell>
          <cell r="L5">
            <v>20736.512572073447</v>
          </cell>
          <cell r="M5">
            <v>2.5</v>
          </cell>
          <cell r="N5">
            <v>1296.0320357545904</v>
          </cell>
          <cell r="O5">
            <v>2.5</v>
          </cell>
          <cell r="P5">
            <v>1296.0320357545904</v>
          </cell>
          <cell r="Q5" t="str">
            <v>NO</v>
          </cell>
          <cell r="R5">
            <v>2592.0640715091808</v>
          </cell>
        </row>
        <row r="6">
          <cell r="A6" t="str">
            <v>Lovera Suarez Yindira</v>
          </cell>
          <cell r="B6" t="str">
            <v>PRESIDENCIA</v>
          </cell>
          <cell r="C6">
            <v>8042.3109816876113</v>
          </cell>
          <cell r="D6">
            <v>557.90530680761208</v>
          </cell>
          <cell r="E6">
            <v>7484.4056748799994</v>
          </cell>
          <cell r="F6">
            <v>45658</v>
          </cell>
          <cell r="G6">
            <v>46022</v>
          </cell>
          <cell r="H6">
            <v>0.12328767123287671</v>
          </cell>
          <cell r="I6">
            <v>365</v>
          </cell>
          <cell r="J6">
            <v>40</v>
          </cell>
          <cell r="K6">
            <v>264.54970334498722</v>
          </cell>
          <cell r="L6">
            <v>10581.988133799488</v>
          </cell>
          <cell r="M6">
            <v>2.5</v>
          </cell>
          <cell r="N6">
            <v>661.37425836246803</v>
          </cell>
          <cell r="O6">
            <v>2.5</v>
          </cell>
          <cell r="P6">
            <v>661.37425836246803</v>
          </cell>
          <cell r="Q6" t="str">
            <v>NO</v>
          </cell>
          <cell r="R6">
            <v>1322.7485167249361</v>
          </cell>
        </row>
        <row r="7">
          <cell r="A7" t="str">
            <v>Godinez Briseño Alejandra</v>
          </cell>
          <cell r="B7" t="str">
            <v>REGIDURIA</v>
          </cell>
          <cell r="C7">
            <v>29532.882920040669</v>
          </cell>
          <cell r="D7">
            <v>4640.2267997206873</v>
          </cell>
          <cell r="E7">
            <v>24892.656120319982</v>
          </cell>
          <cell r="F7">
            <v>45658</v>
          </cell>
          <cell r="G7">
            <v>46022</v>
          </cell>
          <cell r="H7">
            <v>0.12328767123287671</v>
          </cell>
          <cell r="I7">
            <v>365</v>
          </cell>
          <cell r="J7">
            <v>40</v>
          </cell>
          <cell r="K7">
            <v>971.47641184344309</v>
          </cell>
          <cell r="L7">
            <v>38859.056473737721</v>
          </cell>
          <cell r="M7">
            <v>2.5</v>
          </cell>
          <cell r="N7">
            <v>2428.6910296086076</v>
          </cell>
          <cell r="O7">
            <v>2.5</v>
          </cell>
          <cell r="P7">
            <v>2428.6910296086076</v>
          </cell>
          <cell r="Q7" t="str">
            <v>SI</v>
          </cell>
          <cell r="R7">
            <v>4857.3820592172151</v>
          </cell>
        </row>
        <row r="8">
          <cell r="A8" t="str">
            <v>Jimenez Rojas Luis Enrique</v>
          </cell>
          <cell r="B8" t="str">
            <v>REGIDURIA</v>
          </cell>
          <cell r="C8">
            <v>29532.882920040669</v>
          </cell>
          <cell r="D8">
            <v>4640.2267997206873</v>
          </cell>
          <cell r="E8">
            <v>24892.656120319982</v>
          </cell>
          <cell r="F8">
            <v>45658</v>
          </cell>
          <cell r="G8">
            <v>46022</v>
          </cell>
          <cell r="H8">
            <v>0.12328767123287671</v>
          </cell>
          <cell r="I8">
            <v>365</v>
          </cell>
          <cell r="J8">
            <v>40</v>
          </cell>
          <cell r="K8">
            <v>971.47641184344309</v>
          </cell>
          <cell r="L8">
            <v>38859.056473737721</v>
          </cell>
          <cell r="M8">
            <v>2.5</v>
          </cell>
          <cell r="N8">
            <v>2428.6910296086076</v>
          </cell>
          <cell r="O8">
            <v>2.5</v>
          </cell>
          <cell r="P8">
            <v>2428.6910296086076</v>
          </cell>
          <cell r="Q8" t="str">
            <v>SI</v>
          </cell>
          <cell r="R8">
            <v>4857.3820592172151</v>
          </cell>
        </row>
        <row r="9">
          <cell r="A9" t="str">
            <v>Chavez Barragan Mayra Jeanette</v>
          </cell>
          <cell r="B9" t="str">
            <v>REGIDURIA</v>
          </cell>
          <cell r="C9">
            <v>29532.882920040669</v>
          </cell>
          <cell r="D9">
            <v>4640.2267997206873</v>
          </cell>
          <cell r="E9">
            <v>24892.656120319982</v>
          </cell>
          <cell r="F9">
            <v>45658</v>
          </cell>
          <cell r="G9">
            <v>46022</v>
          </cell>
          <cell r="H9">
            <v>0.12328767123287671</v>
          </cell>
          <cell r="I9">
            <v>365</v>
          </cell>
          <cell r="J9">
            <v>40</v>
          </cell>
          <cell r="K9">
            <v>971.47641184344309</v>
          </cell>
          <cell r="L9">
            <v>38859.056473737721</v>
          </cell>
          <cell r="M9">
            <v>2.5</v>
          </cell>
          <cell r="N9">
            <v>2428.6910296086076</v>
          </cell>
          <cell r="O9">
            <v>2.5</v>
          </cell>
          <cell r="P9">
            <v>2428.6910296086076</v>
          </cell>
          <cell r="Q9" t="str">
            <v>SI</v>
          </cell>
          <cell r="R9">
            <v>4857.3820592172151</v>
          </cell>
        </row>
        <row r="10">
          <cell r="A10" t="str">
            <v>Maya Tule Alejandro</v>
          </cell>
          <cell r="B10" t="str">
            <v>REGIDURIA</v>
          </cell>
          <cell r="C10">
            <v>29532.882920040669</v>
          </cell>
          <cell r="D10">
            <v>4640.2267997206873</v>
          </cell>
          <cell r="E10">
            <v>24892.656120319982</v>
          </cell>
          <cell r="F10">
            <v>45658</v>
          </cell>
          <cell r="G10">
            <v>46022</v>
          </cell>
          <cell r="H10">
            <v>0.12328767123287671</v>
          </cell>
          <cell r="I10">
            <v>365</v>
          </cell>
          <cell r="J10">
            <v>40</v>
          </cell>
          <cell r="K10">
            <v>971.47641184344309</v>
          </cell>
          <cell r="L10">
            <v>38859.056473737721</v>
          </cell>
          <cell r="M10">
            <v>2.5</v>
          </cell>
          <cell r="N10">
            <v>2428.6910296086076</v>
          </cell>
          <cell r="O10">
            <v>2.5</v>
          </cell>
          <cell r="P10">
            <v>2428.6910296086076</v>
          </cell>
          <cell r="Q10" t="str">
            <v>SI</v>
          </cell>
          <cell r="R10">
            <v>4857.3820592172151</v>
          </cell>
        </row>
        <row r="11">
          <cell r="A11" t="str">
            <v>Hernandez Plascencia Antonio</v>
          </cell>
          <cell r="B11" t="str">
            <v>REGIDURIA</v>
          </cell>
          <cell r="C11">
            <v>29532.882920040669</v>
          </cell>
          <cell r="D11">
            <v>4640.2267997206873</v>
          </cell>
          <cell r="E11">
            <v>24892.656120319982</v>
          </cell>
          <cell r="F11">
            <v>45658</v>
          </cell>
          <cell r="G11">
            <v>46022</v>
          </cell>
          <cell r="H11">
            <v>0.12328767123287671</v>
          </cell>
          <cell r="I11">
            <v>365</v>
          </cell>
          <cell r="J11">
            <v>40</v>
          </cell>
          <cell r="K11">
            <v>971.47641184344309</v>
          </cell>
          <cell r="L11">
            <v>38859.056473737721</v>
          </cell>
          <cell r="M11">
            <v>2.5</v>
          </cell>
          <cell r="N11">
            <v>2428.6910296086076</v>
          </cell>
          <cell r="O11">
            <v>2.5</v>
          </cell>
          <cell r="P11">
            <v>2428.6910296086076</v>
          </cell>
          <cell r="Q11" t="str">
            <v>SI</v>
          </cell>
          <cell r="R11">
            <v>4857.3820592172151</v>
          </cell>
        </row>
        <row r="12">
          <cell r="A12" t="str">
            <v>Gonzalez Mejia Joel</v>
          </cell>
          <cell r="B12" t="str">
            <v>REGIDURIA</v>
          </cell>
          <cell r="C12">
            <v>29532.882920040669</v>
          </cell>
          <cell r="D12">
            <v>4640.2267997206873</v>
          </cell>
          <cell r="E12">
            <v>24892.656120319982</v>
          </cell>
          <cell r="F12">
            <v>45658</v>
          </cell>
          <cell r="G12">
            <v>46022</v>
          </cell>
          <cell r="H12">
            <v>0.12328767123287671</v>
          </cell>
          <cell r="I12">
            <v>365</v>
          </cell>
          <cell r="J12">
            <v>40</v>
          </cell>
          <cell r="K12">
            <v>971.47641184344309</v>
          </cell>
          <cell r="L12">
            <v>38859.056473737721</v>
          </cell>
          <cell r="M12">
            <v>2.5</v>
          </cell>
          <cell r="N12">
            <v>2428.6910296086076</v>
          </cell>
          <cell r="O12">
            <v>2.5</v>
          </cell>
          <cell r="P12">
            <v>2428.6910296086076</v>
          </cell>
          <cell r="Q12" t="str">
            <v>SI</v>
          </cell>
          <cell r="R12">
            <v>4857.3820592172151</v>
          </cell>
        </row>
        <row r="13">
          <cell r="A13" t="str">
            <v>Castellanos Guzman Guillermo Efrain</v>
          </cell>
          <cell r="B13" t="str">
            <v>REGIDURIA</v>
          </cell>
          <cell r="C13">
            <v>29532.882920040669</v>
          </cell>
          <cell r="D13">
            <v>4640.2267997206873</v>
          </cell>
          <cell r="E13">
            <v>24892.656120319982</v>
          </cell>
          <cell r="F13">
            <v>45658</v>
          </cell>
          <cell r="G13">
            <v>46022</v>
          </cell>
          <cell r="H13">
            <v>0.12328767123287671</v>
          </cell>
          <cell r="I13">
            <v>365</v>
          </cell>
          <cell r="J13">
            <v>40</v>
          </cell>
          <cell r="K13">
            <v>971.47641184344309</v>
          </cell>
          <cell r="L13">
            <v>38859.056473737721</v>
          </cell>
          <cell r="M13">
            <v>2.5</v>
          </cell>
          <cell r="N13">
            <v>2428.6910296086076</v>
          </cell>
          <cell r="O13">
            <v>2.5</v>
          </cell>
          <cell r="P13">
            <v>2428.6910296086076</v>
          </cell>
          <cell r="Q13" t="str">
            <v>SI</v>
          </cell>
          <cell r="R13">
            <v>4857.3820592172151</v>
          </cell>
        </row>
        <row r="14">
          <cell r="A14" t="str">
            <v>Ramirez Carmona Victor Manuel</v>
          </cell>
          <cell r="B14" t="str">
            <v>SINDICATURA</v>
          </cell>
          <cell r="C14">
            <v>40074.750794979067</v>
          </cell>
          <cell r="D14">
            <v>7082.8765869790768</v>
          </cell>
          <cell r="E14">
            <v>32991.874207999994</v>
          </cell>
          <cell r="F14">
            <v>45658</v>
          </cell>
          <cell r="G14">
            <v>46022</v>
          </cell>
          <cell r="H14">
            <v>0.12328767123287671</v>
          </cell>
          <cell r="I14">
            <v>365</v>
          </cell>
          <cell r="J14">
            <v>40</v>
          </cell>
          <cell r="K14">
            <v>1318.2483814137852</v>
          </cell>
          <cell r="L14">
            <v>52729.935256551405</v>
          </cell>
          <cell r="M14">
            <v>2.5</v>
          </cell>
          <cell r="N14">
            <v>3295.6209535344628</v>
          </cell>
          <cell r="O14">
            <v>2.5</v>
          </cell>
          <cell r="P14">
            <v>3295.6209535344628</v>
          </cell>
          <cell r="Q14" t="str">
            <v>SI</v>
          </cell>
          <cell r="R14">
            <v>6591.2419070689257</v>
          </cell>
        </row>
        <row r="15">
          <cell r="A15" t="str">
            <v>Gonzalez Lucas Ulises Abelardo</v>
          </cell>
          <cell r="B15" t="str">
            <v>SINDICATURA</v>
          </cell>
          <cell r="C15">
            <v>15640.570217543851</v>
          </cell>
          <cell r="D15">
            <v>1672.8288064673668</v>
          </cell>
          <cell r="E15">
            <v>13967.741411076484</v>
          </cell>
          <cell r="F15">
            <v>45658</v>
          </cell>
          <cell r="G15">
            <v>46022</v>
          </cell>
          <cell r="H15">
            <v>0.12328767123287671</v>
          </cell>
          <cell r="I15">
            <v>365</v>
          </cell>
          <cell r="J15">
            <v>40</v>
          </cell>
          <cell r="K15">
            <v>514.4924413665741</v>
          </cell>
          <cell r="L15">
            <v>20579.697654662963</v>
          </cell>
          <cell r="M15">
            <v>2.5</v>
          </cell>
          <cell r="N15">
            <v>1286.2311034164352</v>
          </cell>
          <cell r="O15">
            <v>2.5</v>
          </cell>
          <cell r="P15">
            <v>1286.2311034164352</v>
          </cell>
          <cell r="Q15" t="str">
            <v>NO</v>
          </cell>
          <cell r="R15">
            <v>2572.4622068328704</v>
          </cell>
        </row>
        <row r="16">
          <cell r="A16" t="str">
            <v>Ramirez Carmona Ezaid Alejandro</v>
          </cell>
          <cell r="B16" t="str">
            <v>SINDICATURA</v>
          </cell>
          <cell r="C16">
            <v>17441.375290335698</v>
          </cell>
          <cell r="D16">
            <v>2057.4807700157053</v>
          </cell>
          <cell r="E16">
            <v>15383.894520319993</v>
          </cell>
          <cell r="F16">
            <v>45658</v>
          </cell>
          <cell r="G16">
            <v>46022</v>
          </cell>
          <cell r="H16">
            <v>0.12328767123287671</v>
          </cell>
          <cell r="I16">
            <v>365</v>
          </cell>
          <cell r="J16">
            <v>40</v>
          </cell>
          <cell r="K16">
            <v>573.72945033999008</v>
          </cell>
          <cell r="L16">
            <v>22949.178013599601</v>
          </cell>
          <cell r="M16">
            <v>2.5</v>
          </cell>
          <cell r="N16">
            <v>1434.3236258499751</v>
          </cell>
          <cell r="O16">
            <v>2.5</v>
          </cell>
          <cell r="P16">
            <v>1434.3236258499751</v>
          </cell>
          <cell r="Q16" t="str">
            <v>NO</v>
          </cell>
          <cell r="R16">
            <v>2868.6472516999502</v>
          </cell>
        </row>
        <row r="17">
          <cell r="A17" t="str">
            <v>Briseño Gomez Daniel</v>
          </cell>
          <cell r="B17" t="str">
            <v>SINDICATURA</v>
          </cell>
          <cell r="C17">
            <v>9772.8747159784543</v>
          </cell>
          <cell r="D17">
            <v>746.19064109845567</v>
          </cell>
          <cell r="E17">
            <v>9026.6840748799987</v>
          </cell>
          <cell r="F17">
            <v>45658</v>
          </cell>
          <cell r="G17">
            <v>46022</v>
          </cell>
          <cell r="H17">
            <v>0.12328767123287671</v>
          </cell>
          <cell r="I17">
            <v>365</v>
          </cell>
          <cell r="J17">
            <v>40</v>
          </cell>
          <cell r="K17">
            <v>321.47614197297548</v>
          </cell>
          <cell r="L17">
            <v>12859.045678919019</v>
          </cell>
          <cell r="M17">
            <v>2.5</v>
          </cell>
          <cell r="N17">
            <v>803.69035493243871</v>
          </cell>
          <cell r="O17">
            <v>2.5</v>
          </cell>
          <cell r="P17">
            <v>803.69035493243871</v>
          </cell>
          <cell r="Q17" t="str">
            <v>NO</v>
          </cell>
          <cell r="R17">
            <v>1607.3807098648774</v>
          </cell>
        </row>
        <row r="18">
          <cell r="A18" t="str">
            <v>Gonzalez Mora Katye Yamilet</v>
          </cell>
          <cell r="B18" t="str">
            <v>SINDICATURA</v>
          </cell>
          <cell r="C18">
            <v>8042.3109816876113</v>
          </cell>
          <cell r="D18">
            <v>557.90530680761208</v>
          </cell>
          <cell r="E18">
            <v>7484.4056748799994</v>
          </cell>
          <cell r="F18">
            <v>45658</v>
          </cell>
          <cell r="G18">
            <v>46022</v>
          </cell>
          <cell r="H18">
            <v>0.12328767123287671</v>
          </cell>
          <cell r="I18">
            <v>365</v>
          </cell>
          <cell r="J18">
            <v>40</v>
          </cell>
          <cell r="K18">
            <v>264.54970334498722</v>
          </cell>
          <cell r="L18">
            <v>10581.988133799488</v>
          </cell>
          <cell r="M18">
            <v>2.5</v>
          </cell>
          <cell r="N18">
            <v>661.37425836246803</v>
          </cell>
          <cell r="O18">
            <v>2.5</v>
          </cell>
          <cell r="P18">
            <v>661.37425836246803</v>
          </cell>
          <cell r="Q18" t="str">
            <v>NO</v>
          </cell>
          <cell r="R18">
            <v>1322.7485167249361</v>
          </cell>
        </row>
        <row r="19">
          <cell r="A19" t="str">
            <v>Iñiguez Razo Enrique</v>
          </cell>
          <cell r="B19" t="str">
            <v>ENCARGADOS DEL ORDEN</v>
          </cell>
          <cell r="C19">
            <v>9772.8747159784543</v>
          </cell>
          <cell r="D19">
            <v>746.19064109845567</v>
          </cell>
          <cell r="E19">
            <v>9026.6840748799987</v>
          </cell>
          <cell r="F19">
            <v>45658</v>
          </cell>
          <cell r="G19">
            <v>46022</v>
          </cell>
          <cell r="H19">
            <v>0.12328767123287671</v>
          </cell>
          <cell r="I19">
            <v>365</v>
          </cell>
          <cell r="J19">
            <v>40</v>
          </cell>
          <cell r="K19">
            <v>321.47614197297548</v>
          </cell>
          <cell r="L19">
            <v>12859.045678919019</v>
          </cell>
          <cell r="M19">
            <v>2.5</v>
          </cell>
          <cell r="N19">
            <v>803.69035493243871</v>
          </cell>
          <cell r="O19">
            <v>2.5</v>
          </cell>
          <cell r="P19">
            <v>803.69035493243871</v>
          </cell>
          <cell r="Q19" t="str">
            <v>NO</v>
          </cell>
          <cell r="R19">
            <v>1607.3807098648774</v>
          </cell>
        </row>
        <row r="20">
          <cell r="A20" t="str">
            <v>Guzman Gonzalez Francisco</v>
          </cell>
          <cell r="B20" t="str">
            <v>ENCARGADOS DEL ORDEN</v>
          </cell>
          <cell r="C20">
            <v>9772.8747159784543</v>
          </cell>
          <cell r="D20">
            <v>746.19064109845567</v>
          </cell>
          <cell r="E20">
            <v>9026.6840748799987</v>
          </cell>
          <cell r="F20">
            <v>45658</v>
          </cell>
          <cell r="G20">
            <v>46022</v>
          </cell>
          <cell r="H20">
            <v>0.12328767123287671</v>
          </cell>
          <cell r="I20">
            <v>365</v>
          </cell>
          <cell r="J20">
            <v>40</v>
          </cell>
          <cell r="K20">
            <v>321.47614197297548</v>
          </cell>
          <cell r="L20">
            <v>12859.045678919019</v>
          </cell>
          <cell r="M20">
            <v>2.5</v>
          </cell>
          <cell r="N20">
            <v>803.69035493243871</v>
          </cell>
          <cell r="O20">
            <v>2.5</v>
          </cell>
          <cell r="P20">
            <v>803.69035493243871</v>
          </cell>
          <cell r="Q20" t="str">
            <v>NO</v>
          </cell>
          <cell r="R20">
            <v>1607.3807098648774</v>
          </cell>
        </row>
        <row r="21">
          <cell r="A21" t="str">
            <v>Villanueva Sanchez Alejandro</v>
          </cell>
          <cell r="B21" t="str">
            <v>AGUA POTABLE</v>
          </cell>
          <cell r="C21">
            <v>9772.8747159784543</v>
          </cell>
          <cell r="D21">
            <v>746.19064109845567</v>
          </cell>
          <cell r="E21">
            <v>9026.6840748799987</v>
          </cell>
          <cell r="F21">
            <v>45658</v>
          </cell>
          <cell r="G21">
            <v>46022</v>
          </cell>
          <cell r="H21">
            <v>0.12328767123287671</v>
          </cell>
          <cell r="I21">
            <v>365</v>
          </cell>
          <cell r="J21">
            <v>40</v>
          </cell>
          <cell r="K21">
            <v>321.47614197297548</v>
          </cell>
          <cell r="L21">
            <v>12859.045678919019</v>
          </cell>
          <cell r="M21">
            <v>2.5</v>
          </cell>
          <cell r="N21">
            <v>803.69035493243871</v>
          </cell>
          <cell r="O21">
            <v>2.5</v>
          </cell>
          <cell r="P21">
            <v>803.69035493243871</v>
          </cell>
          <cell r="Q21" t="str">
            <v>NO</v>
          </cell>
          <cell r="R21">
            <v>1607.3807098648774</v>
          </cell>
        </row>
        <row r="22">
          <cell r="A22" t="str">
            <v>Hernandez Jauregui Mitzi Sarahí</v>
          </cell>
          <cell r="B22" t="str">
            <v>TESORERIA</v>
          </cell>
          <cell r="C22">
            <v>41280.840753138058</v>
          </cell>
          <cell r="D22">
            <v>7366.5489451380708</v>
          </cell>
          <cell r="E22">
            <v>33914.291807999987</v>
          </cell>
          <cell r="F22">
            <v>45658</v>
          </cell>
          <cell r="G22">
            <v>46022</v>
          </cell>
          <cell r="H22">
            <v>0.12328767123287671</v>
          </cell>
          <cell r="I22">
            <v>365</v>
          </cell>
          <cell r="J22">
            <v>40</v>
          </cell>
          <cell r="K22">
            <v>1357.9223931953309</v>
          </cell>
          <cell r="L22">
            <v>54316.895727813237</v>
          </cell>
          <cell r="M22">
            <v>2.5</v>
          </cell>
          <cell r="N22">
            <v>3394.8059829883273</v>
          </cell>
          <cell r="O22">
            <v>2.5</v>
          </cell>
          <cell r="P22">
            <v>3394.8059829883273</v>
          </cell>
          <cell r="Q22" t="str">
            <v>SI</v>
          </cell>
          <cell r="R22">
            <v>6789.6119659766546</v>
          </cell>
        </row>
        <row r="23">
          <cell r="A23" t="str">
            <v>Batres Vazquez Rosa Yuliana</v>
          </cell>
          <cell r="B23" t="str">
            <v>TESORERIA</v>
          </cell>
          <cell r="C23">
            <v>13512.878209746583</v>
          </cell>
          <cell r="D23">
            <v>1286.2870391865877</v>
          </cell>
          <cell r="E23">
            <v>12226.591170559996</v>
          </cell>
          <cell r="F23">
            <v>45658</v>
          </cell>
          <cell r="G23">
            <v>46022</v>
          </cell>
          <cell r="H23">
            <v>0.12328767123287671</v>
          </cell>
          <cell r="I23">
            <v>365</v>
          </cell>
          <cell r="J23">
            <v>40</v>
          </cell>
          <cell r="K23">
            <v>444.50257268903238</v>
          </cell>
          <cell r="L23">
            <v>17780.102907561297</v>
          </cell>
          <cell r="M23">
            <v>2.5</v>
          </cell>
          <cell r="N23">
            <v>1111.2564317225811</v>
          </cell>
          <cell r="O23">
            <v>2.5</v>
          </cell>
          <cell r="P23">
            <v>1111.2564317225811</v>
          </cell>
          <cell r="Q23" t="str">
            <v>NO</v>
          </cell>
          <cell r="R23">
            <v>2222.5128634451621</v>
          </cell>
        </row>
        <row r="24">
          <cell r="A24" t="str">
            <v>partida cervantes Maria magdalena</v>
          </cell>
          <cell r="B24" t="str">
            <v>TESORERIA</v>
          </cell>
          <cell r="C24">
            <v>8042.3179834829443</v>
          </cell>
          <cell r="D24">
            <v>557.90606860294429</v>
          </cell>
          <cell r="E24">
            <v>7484.41191488</v>
          </cell>
          <cell r="F24">
            <v>45658</v>
          </cell>
          <cell r="G24">
            <v>46022</v>
          </cell>
          <cell r="H24">
            <v>0.12328767123287671</v>
          </cell>
          <cell r="I24">
            <v>365</v>
          </cell>
          <cell r="J24">
            <v>40</v>
          </cell>
          <cell r="K24">
            <v>264.54993366720214</v>
          </cell>
          <cell r="L24">
            <v>10581.997346688086</v>
          </cell>
          <cell r="M24">
            <v>2.5</v>
          </cell>
          <cell r="N24">
            <v>661.37483416800535</v>
          </cell>
          <cell r="O24">
            <v>2.5</v>
          </cell>
          <cell r="P24">
            <v>661.37483416800535</v>
          </cell>
          <cell r="Q24" t="str">
            <v>NO</v>
          </cell>
          <cell r="R24">
            <v>1322.7496683360107</v>
          </cell>
        </row>
        <row r="25">
          <cell r="A25" t="str">
            <v>Olvera Terrazas Manuel Ivan</v>
          </cell>
          <cell r="B25" t="str">
            <v>TESORERIA</v>
          </cell>
          <cell r="C25">
            <v>18026.974832146479</v>
          </cell>
          <cell r="D25">
            <v>2182.5648321464882</v>
          </cell>
          <cell r="E25">
            <v>15844.41</v>
          </cell>
          <cell r="F25">
            <v>45658</v>
          </cell>
          <cell r="G25">
            <v>46022</v>
          </cell>
          <cell r="H25">
            <v>0.12328767123287671</v>
          </cell>
          <cell r="I25">
            <v>365</v>
          </cell>
          <cell r="J25">
            <v>40</v>
          </cell>
          <cell r="K25">
            <v>592.99259316271321</v>
          </cell>
          <cell r="L25">
            <v>23719.703726508527</v>
          </cell>
          <cell r="M25">
            <v>2.5</v>
          </cell>
          <cell r="N25">
            <v>1482.481482906783</v>
          </cell>
          <cell r="O25">
            <v>2.5</v>
          </cell>
          <cell r="P25">
            <v>1482.481482906783</v>
          </cell>
          <cell r="Q25" t="str">
            <v>NO</v>
          </cell>
          <cell r="R25">
            <v>2964.9629658135659</v>
          </cell>
        </row>
        <row r="26">
          <cell r="A26" t="str">
            <v>Cervantes Cervantes Ma. Viridiana</v>
          </cell>
          <cell r="B26" t="str">
            <v>TESORERIA</v>
          </cell>
          <cell r="C26">
            <v>18026.974832146479</v>
          </cell>
          <cell r="D26">
            <v>2182.5648321464882</v>
          </cell>
          <cell r="E26">
            <v>15844.41</v>
          </cell>
          <cell r="F26">
            <v>45658</v>
          </cell>
          <cell r="G26">
            <v>46022</v>
          </cell>
          <cell r="H26">
            <v>0.12328767123287671</v>
          </cell>
          <cell r="I26">
            <v>365</v>
          </cell>
          <cell r="J26">
            <v>40</v>
          </cell>
          <cell r="K26">
            <v>592.99259316271321</v>
          </cell>
          <cell r="L26">
            <v>23719.703726508527</v>
          </cell>
          <cell r="M26">
            <v>2.5</v>
          </cell>
          <cell r="N26">
            <v>1482.481482906783</v>
          </cell>
          <cell r="O26">
            <v>2.5</v>
          </cell>
          <cell r="P26">
            <v>1482.481482906783</v>
          </cell>
          <cell r="Q26" t="str">
            <v>NO</v>
          </cell>
          <cell r="R26">
            <v>2964.9629658135659</v>
          </cell>
        </row>
        <row r="27">
          <cell r="A27" t="str">
            <v>Aldana Andres</v>
          </cell>
          <cell r="B27" t="str">
            <v>CONTRALORIA</v>
          </cell>
          <cell r="C27">
            <v>18026.974832146479</v>
          </cell>
          <cell r="D27">
            <v>2182.5648321464882</v>
          </cell>
          <cell r="E27">
            <v>15844.41</v>
          </cell>
          <cell r="F27">
            <v>45658</v>
          </cell>
          <cell r="G27">
            <v>46022</v>
          </cell>
          <cell r="H27">
            <v>0.12328767123287671</v>
          </cell>
          <cell r="I27">
            <v>365</v>
          </cell>
          <cell r="J27">
            <v>40</v>
          </cell>
          <cell r="K27">
            <v>592.99259316271321</v>
          </cell>
          <cell r="L27">
            <v>23719.703726508527</v>
          </cell>
          <cell r="M27">
            <v>2.5</v>
          </cell>
          <cell r="N27">
            <v>1482.481482906783</v>
          </cell>
          <cell r="O27">
            <v>2.5</v>
          </cell>
          <cell r="P27">
            <v>1482.481482906783</v>
          </cell>
          <cell r="Q27" t="str">
            <v>NO</v>
          </cell>
          <cell r="R27">
            <v>2964.9629658135659</v>
          </cell>
        </row>
        <row r="28">
          <cell r="A28" t="str">
            <v>Altamira Gonzalez Aida Elizabeth</v>
          </cell>
          <cell r="B28" t="str">
            <v>INSTITUTO DE LA MUJER</v>
          </cell>
          <cell r="C28">
            <v>13037.448419047614</v>
          </cell>
          <cell r="D28">
            <v>1201.0900206933327</v>
          </cell>
          <cell r="E28">
            <v>11836.358398354281</v>
          </cell>
          <cell r="F28">
            <v>45658</v>
          </cell>
          <cell r="G28">
            <v>46022</v>
          </cell>
          <cell r="H28">
            <v>0.12328767123287671</v>
          </cell>
          <cell r="I28">
            <v>365</v>
          </cell>
          <cell r="J28">
            <v>40</v>
          </cell>
          <cell r="K28">
            <v>428.8634348370926</v>
          </cell>
          <cell r="L28">
            <v>17154.537393483704</v>
          </cell>
          <cell r="M28">
            <v>2.5</v>
          </cell>
          <cell r="N28">
            <v>1072.1585870927315</v>
          </cell>
          <cell r="O28">
            <v>2.5</v>
          </cell>
          <cell r="P28">
            <v>1072.1585870927315</v>
          </cell>
          <cell r="Q28" t="str">
            <v>NO</v>
          </cell>
          <cell r="R28">
            <v>2144.317174185463</v>
          </cell>
        </row>
        <row r="29">
          <cell r="A29" t="str">
            <v>Gonzalez Aguiano Jessica</v>
          </cell>
          <cell r="B29" t="str">
            <v>INSTITUTO DE LA MUJER</v>
          </cell>
          <cell r="C29">
            <v>8042.3109816876113</v>
          </cell>
          <cell r="D29">
            <v>557.90530680761208</v>
          </cell>
          <cell r="E29">
            <v>7484.4056748799994</v>
          </cell>
          <cell r="F29">
            <v>45658</v>
          </cell>
          <cell r="G29">
            <v>46022</v>
          </cell>
          <cell r="H29">
            <v>0.12328767123287671</v>
          </cell>
          <cell r="I29">
            <v>365</v>
          </cell>
          <cell r="J29">
            <v>40</v>
          </cell>
          <cell r="K29">
            <v>264.54970334498722</v>
          </cell>
          <cell r="L29">
            <v>10581.988133799488</v>
          </cell>
          <cell r="M29">
            <v>2.5</v>
          </cell>
          <cell r="N29">
            <v>661.37425836246803</v>
          </cell>
          <cell r="O29">
            <v>2.5</v>
          </cell>
          <cell r="P29">
            <v>661.37425836246803</v>
          </cell>
          <cell r="Q29" t="str">
            <v>NO</v>
          </cell>
          <cell r="R29">
            <v>1322.7485167249361</v>
          </cell>
        </row>
        <row r="30">
          <cell r="A30" t="str">
            <v>Lopez Cervantes Luis Donaldo</v>
          </cell>
          <cell r="B30" t="str">
            <v>OBRAS PUBLICAS</v>
          </cell>
          <cell r="C30">
            <v>21975.717101119004</v>
          </cell>
          <cell r="D30">
            <v>3026.0161807990198</v>
          </cell>
          <cell r="E30">
            <v>18949.700920319985</v>
          </cell>
          <cell r="F30">
            <v>45658</v>
          </cell>
          <cell r="G30">
            <v>46022</v>
          </cell>
          <cell r="H30">
            <v>0.12328767123287671</v>
          </cell>
          <cell r="I30">
            <v>365</v>
          </cell>
          <cell r="J30">
            <v>40</v>
          </cell>
          <cell r="K30">
            <v>722.88543095786201</v>
          </cell>
          <cell r="L30">
            <v>28915.41723831448</v>
          </cell>
          <cell r="M30">
            <v>2.5</v>
          </cell>
          <cell r="N30">
            <v>1807.213577394655</v>
          </cell>
          <cell r="O30">
            <v>2.5</v>
          </cell>
          <cell r="P30">
            <v>1807.213577394655</v>
          </cell>
          <cell r="Q30" t="str">
            <v>SI</v>
          </cell>
          <cell r="R30">
            <v>3614.42715478931</v>
          </cell>
        </row>
        <row r="31">
          <cell r="A31" t="str">
            <v>Oropeza Porras Ahtziri Andrea</v>
          </cell>
          <cell r="B31" t="str">
            <v>OBRAS PUBLICAS</v>
          </cell>
          <cell r="C31">
            <v>7162.4887195691144</v>
          </cell>
          <cell r="D31">
            <v>244.5706446891196</v>
          </cell>
          <cell r="E31">
            <v>6917.9180748799945</v>
          </cell>
          <cell r="F31">
            <v>45658</v>
          </cell>
          <cell r="G31">
            <v>46022</v>
          </cell>
          <cell r="H31">
            <v>0.12328767123287671</v>
          </cell>
          <cell r="I31">
            <v>365</v>
          </cell>
          <cell r="J31">
            <v>40</v>
          </cell>
          <cell r="K31">
            <v>235.6081815647735</v>
          </cell>
          <cell r="L31">
            <v>9424.3272625909394</v>
          </cell>
          <cell r="M31">
            <v>2.5</v>
          </cell>
          <cell r="N31">
            <v>589.02045391193371</v>
          </cell>
          <cell r="O31">
            <v>2.5</v>
          </cell>
          <cell r="P31">
            <v>589.02045391193371</v>
          </cell>
          <cell r="Q31" t="str">
            <v>NO</v>
          </cell>
          <cell r="R31">
            <v>1178.0409078238674</v>
          </cell>
        </row>
        <row r="32">
          <cell r="A32" t="str">
            <v>Trujillo Ramirrez Alejandra Alicia</v>
          </cell>
          <cell r="B32" t="str">
            <v>OBRAS PUBLICAS</v>
          </cell>
          <cell r="C32">
            <v>7162.4887195691144</v>
          </cell>
          <cell r="D32">
            <v>244.5706446891196</v>
          </cell>
          <cell r="E32">
            <v>6917.9180748799945</v>
          </cell>
          <cell r="F32">
            <v>45658</v>
          </cell>
          <cell r="G32">
            <v>46022</v>
          </cell>
          <cell r="H32">
            <v>0.12328767123287671</v>
          </cell>
          <cell r="I32">
            <v>365</v>
          </cell>
          <cell r="J32">
            <v>40</v>
          </cell>
          <cell r="K32">
            <v>235.6081815647735</v>
          </cell>
          <cell r="L32">
            <v>9424.3272625909394</v>
          </cell>
          <cell r="M32">
            <v>2.5</v>
          </cell>
          <cell r="N32">
            <v>589.02045391193371</v>
          </cell>
          <cell r="O32">
            <v>2.5</v>
          </cell>
          <cell r="P32">
            <v>589.02045391193371</v>
          </cell>
          <cell r="Q32" t="str">
            <v>NO</v>
          </cell>
          <cell r="R32">
            <v>1178.0409078238674</v>
          </cell>
        </row>
        <row r="33">
          <cell r="A33" t="str">
            <v>Marron Ramirez Rodrigo</v>
          </cell>
          <cell r="B33" t="str">
            <v>OBRAS PUBLICAS</v>
          </cell>
          <cell r="C33">
            <v>17441.375290335698</v>
          </cell>
          <cell r="D33">
            <v>2057.4807700157053</v>
          </cell>
          <cell r="E33">
            <v>15383.894520319993</v>
          </cell>
          <cell r="F33">
            <v>45658</v>
          </cell>
          <cell r="G33">
            <v>46022</v>
          </cell>
          <cell r="H33">
            <v>0.12328767123287671</v>
          </cell>
          <cell r="I33">
            <v>365</v>
          </cell>
          <cell r="J33">
            <v>40</v>
          </cell>
          <cell r="K33">
            <v>573.72945033999008</v>
          </cell>
          <cell r="L33">
            <v>22949.178013599601</v>
          </cell>
          <cell r="M33">
            <v>2.5</v>
          </cell>
          <cell r="N33">
            <v>1434.3236258499751</v>
          </cell>
          <cell r="O33">
            <v>2.5</v>
          </cell>
          <cell r="P33">
            <v>1434.3236258499751</v>
          </cell>
          <cell r="Q33" t="str">
            <v>NO</v>
          </cell>
          <cell r="R33">
            <v>2868.6472516999502</v>
          </cell>
        </row>
        <row r="34">
          <cell r="A34" t="str">
            <v>Zaragoza Razo Yazmin Alejandra</v>
          </cell>
          <cell r="B34" t="str">
            <v>OBRAS PUBLICAS</v>
          </cell>
          <cell r="C34">
            <v>8042.3109816876113</v>
          </cell>
          <cell r="D34">
            <v>557.90530680761208</v>
          </cell>
          <cell r="E34">
            <v>7484.4056748799994</v>
          </cell>
          <cell r="F34">
            <v>45658</v>
          </cell>
          <cell r="G34">
            <v>46022</v>
          </cell>
          <cell r="H34">
            <v>0.12328767123287671</v>
          </cell>
          <cell r="I34">
            <v>365</v>
          </cell>
          <cell r="J34">
            <v>40</v>
          </cell>
          <cell r="K34">
            <v>264.54970334498722</v>
          </cell>
          <cell r="L34">
            <v>10581.988133799488</v>
          </cell>
          <cell r="M34">
            <v>2.5</v>
          </cell>
          <cell r="N34">
            <v>661.37425836246803</v>
          </cell>
          <cell r="O34">
            <v>2.5</v>
          </cell>
          <cell r="P34">
            <v>661.37425836246803</v>
          </cell>
          <cell r="Q34" t="str">
            <v>NO</v>
          </cell>
          <cell r="R34">
            <v>1322.7485167249361</v>
          </cell>
        </row>
        <row r="35">
          <cell r="A35" t="str">
            <v>Ramirez Garcia Juan Jesus</v>
          </cell>
          <cell r="B35" t="str">
            <v>OFICIALIA</v>
          </cell>
          <cell r="C35">
            <v>21975.717101119004</v>
          </cell>
          <cell r="D35">
            <v>3026.0161807990198</v>
          </cell>
          <cell r="E35">
            <v>18949.700920319985</v>
          </cell>
          <cell r="F35">
            <v>45658</v>
          </cell>
          <cell r="G35">
            <v>46022</v>
          </cell>
          <cell r="H35">
            <v>0.12328767123287671</v>
          </cell>
          <cell r="I35">
            <v>365</v>
          </cell>
          <cell r="J35">
            <v>40</v>
          </cell>
          <cell r="K35">
            <v>722.88543095786201</v>
          </cell>
          <cell r="L35">
            <v>28915.41723831448</v>
          </cell>
          <cell r="M35">
            <v>2.5</v>
          </cell>
          <cell r="N35">
            <v>1807.213577394655</v>
          </cell>
          <cell r="O35">
            <v>2.5</v>
          </cell>
          <cell r="P35">
            <v>1807.213577394655</v>
          </cell>
          <cell r="Q35" t="str">
            <v>SI</v>
          </cell>
          <cell r="R35">
            <v>3614.42715478931</v>
          </cell>
        </row>
        <row r="36">
          <cell r="A36" t="str">
            <v>Diaz Gonzalez Luis Antonio</v>
          </cell>
          <cell r="B36" t="str">
            <v>OFICIALIA</v>
          </cell>
          <cell r="C36">
            <v>17440.793398168862</v>
          </cell>
          <cell r="D36">
            <v>2057.356477848869</v>
          </cell>
          <cell r="E36">
            <v>15383.436920319993</v>
          </cell>
          <cell r="F36">
            <v>45658</v>
          </cell>
          <cell r="G36">
            <v>46022</v>
          </cell>
          <cell r="H36">
            <v>0.12328767123287671</v>
          </cell>
          <cell r="I36">
            <v>365</v>
          </cell>
          <cell r="J36">
            <v>40</v>
          </cell>
          <cell r="K36">
            <v>573.71030915029155</v>
          </cell>
          <cell r="L36">
            <v>22948.41236601166</v>
          </cell>
          <cell r="M36">
            <v>2.5</v>
          </cell>
          <cell r="N36">
            <v>1434.2757728757288</v>
          </cell>
          <cell r="O36">
            <v>2.5</v>
          </cell>
          <cell r="P36">
            <v>1434.2757728757288</v>
          </cell>
          <cell r="Q36" t="str">
            <v>NO</v>
          </cell>
          <cell r="R36">
            <v>2868.5515457514575</v>
          </cell>
        </row>
        <row r="37">
          <cell r="A37" t="str">
            <v>Flores Jimenez Valeria Guadalupe</v>
          </cell>
          <cell r="B37" t="str">
            <v>OFICIALIA</v>
          </cell>
          <cell r="C37">
            <v>6020.8919999999962</v>
          </cell>
          <cell r="D37">
            <v>57.279887999999744</v>
          </cell>
          <cell r="E37">
            <v>5963.6121119999962</v>
          </cell>
          <cell r="F37">
            <v>45658</v>
          </cell>
          <cell r="G37">
            <v>46022</v>
          </cell>
          <cell r="H37">
            <v>0.12328767123287671</v>
          </cell>
          <cell r="I37">
            <v>365</v>
          </cell>
          <cell r="J37">
            <v>40</v>
          </cell>
          <cell r="K37">
            <v>198.05565789473673</v>
          </cell>
          <cell r="L37">
            <v>7922.2263157894686</v>
          </cell>
          <cell r="M37">
            <v>2.5</v>
          </cell>
          <cell r="N37">
            <v>495.13914473684179</v>
          </cell>
          <cell r="O37">
            <v>2.5</v>
          </cell>
          <cell r="P37">
            <v>495.13914473684179</v>
          </cell>
          <cell r="Q37" t="str">
            <v>NO</v>
          </cell>
          <cell r="R37">
            <v>990.27828947368357</v>
          </cell>
        </row>
        <row r="38">
          <cell r="A38" t="str">
            <v>Morales Godoy Ana Maria</v>
          </cell>
          <cell r="B38" t="str">
            <v>OFICIALIA</v>
          </cell>
          <cell r="C38">
            <v>9082.3109816876076</v>
          </cell>
          <cell r="D38">
            <v>671.05730680761167</v>
          </cell>
          <cell r="E38">
            <v>8411.2536748799957</v>
          </cell>
          <cell r="F38">
            <v>45658</v>
          </cell>
          <cell r="G38">
            <v>46022</v>
          </cell>
          <cell r="H38">
            <v>0.12328767123287671</v>
          </cell>
          <cell r="I38">
            <v>365</v>
          </cell>
          <cell r="J38">
            <v>40</v>
          </cell>
          <cell r="K38">
            <v>298.76022966077659</v>
          </cell>
          <cell r="L38">
            <v>11950.409186431063</v>
          </cell>
          <cell r="M38">
            <v>2.5</v>
          </cell>
          <cell r="N38">
            <v>746.90057415194144</v>
          </cell>
          <cell r="O38">
            <v>2.5</v>
          </cell>
          <cell r="P38">
            <v>746.90057415194144</v>
          </cell>
          <cell r="Q38" t="str">
            <v>NO</v>
          </cell>
          <cell r="R38">
            <v>1493.8011483038829</v>
          </cell>
        </row>
        <row r="39">
          <cell r="A39" t="str">
            <v>Morales Aceves Ana Victoria</v>
          </cell>
          <cell r="B39" t="str">
            <v>OFICIALIA</v>
          </cell>
          <cell r="C39">
            <v>9082.3109816876076</v>
          </cell>
          <cell r="D39">
            <v>671.05730680761167</v>
          </cell>
          <cell r="E39">
            <v>8411.2536748799957</v>
          </cell>
          <cell r="F39">
            <v>45658</v>
          </cell>
          <cell r="G39">
            <v>46022</v>
          </cell>
          <cell r="H39">
            <v>0.12328767123287671</v>
          </cell>
          <cell r="I39">
            <v>365</v>
          </cell>
          <cell r="J39">
            <v>40</v>
          </cell>
          <cell r="K39">
            <v>298.76022966077659</v>
          </cell>
          <cell r="L39">
            <v>11950.409186431063</v>
          </cell>
          <cell r="M39">
            <v>2.5</v>
          </cell>
          <cell r="N39">
            <v>746.90057415194144</v>
          </cell>
          <cell r="O39">
            <v>2.5</v>
          </cell>
          <cell r="P39">
            <v>746.90057415194144</v>
          </cell>
          <cell r="Q39" t="str">
            <v>NO</v>
          </cell>
          <cell r="R39">
            <v>1493.8011483038829</v>
          </cell>
        </row>
        <row r="40">
          <cell r="A40" t="str">
            <v>Díaz Ramírez Jesus Alejandro</v>
          </cell>
          <cell r="B40" t="str">
            <v>OFICIALIA</v>
          </cell>
          <cell r="C40">
            <v>13766.289515789467</v>
          </cell>
          <cell r="D40">
            <v>1331.6983452294726</v>
          </cell>
          <cell r="E40">
            <v>12434.591170559994</v>
          </cell>
          <cell r="F40">
            <v>45658</v>
          </cell>
          <cell r="G40">
            <v>46022</v>
          </cell>
          <cell r="H40">
            <v>0.12328767123287671</v>
          </cell>
          <cell r="I40">
            <v>365</v>
          </cell>
          <cell r="J40">
            <v>40</v>
          </cell>
          <cell r="K40">
            <v>452.83847091412724</v>
          </cell>
          <cell r="L40">
            <v>18113.538836565091</v>
          </cell>
          <cell r="M40">
            <v>2.5</v>
          </cell>
          <cell r="N40">
            <v>1132.0961772853182</v>
          </cell>
          <cell r="O40">
            <v>2.5</v>
          </cell>
          <cell r="P40">
            <v>1132.0961772853182</v>
          </cell>
          <cell r="Q40" t="str">
            <v>NO</v>
          </cell>
          <cell r="R40">
            <v>2264.1923545706363</v>
          </cell>
        </row>
        <row r="41">
          <cell r="A41" t="str">
            <v>Ortega Maciel Miguel Angel</v>
          </cell>
          <cell r="B41" t="str">
            <v>OFICIALIA</v>
          </cell>
          <cell r="C41">
            <v>13766.289515789467</v>
          </cell>
          <cell r="D41">
            <v>1331.6983452294726</v>
          </cell>
          <cell r="E41">
            <v>12434.591170559994</v>
          </cell>
          <cell r="F41">
            <v>45658</v>
          </cell>
          <cell r="G41">
            <v>46022</v>
          </cell>
          <cell r="H41">
            <v>0.12328767123287671</v>
          </cell>
          <cell r="I41">
            <v>365</v>
          </cell>
          <cell r="J41">
            <v>40</v>
          </cell>
          <cell r="K41">
            <v>452.83847091412724</v>
          </cell>
          <cell r="L41">
            <v>18113.538836565091</v>
          </cell>
          <cell r="M41">
            <v>2.5</v>
          </cell>
          <cell r="N41">
            <v>1132.0961772853182</v>
          </cell>
          <cell r="O41">
            <v>2.5</v>
          </cell>
          <cell r="P41">
            <v>1132.0961772853182</v>
          </cell>
          <cell r="Q41" t="str">
            <v>NO</v>
          </cell>
          <cell r="R41">
            <v>2264.1923545706363</v>
          </cell>
        </row>
        <row r="42">
          <cell r="A42" t="str">
            <v>Lopez Avila Blanca Esther</v>
          </cell>
          <cell r="B42" t="str">
            <v>OFICIALIA</v>
          </cell>
          <cell r="C42">
            <v>8042.3109816876113</v>
          </cell>
          <cell r="D42">
            <v>557.90530680761208</v>
          </cell>
          <cell r="E42">
            <v>7484.4056748799994</v>
          </cell>
          <cell r="F42">
            <v>45658</v>
          </cell>
          <cell r="G42">
            <v>46022</v>
          </cell>
          <cell r="H42">
            <v>0.12328767123287671</v>
          </cell>
          <cell r="I42">
            <v>365</v>
          </cell>
          <cell r="J42">
            <v>40</v>
          </cell>
          <cell r="K42">
            <v>264.54970334498722</v>
          </cell>
          <cell r="L42">
            <v>10581.988133799488</v>
          </cell>
          <cell r="M42">
            <v>2.5</v>
          </cell>
          <cell r="N42">
            <v>661.37425836246803</v>
          </cell>
          <cell r="O42">
            <v>2.5</v>
          </cell>
          <cell r="P42">
            <v>661.37425836246803</v>
          </cell>
          <cell r="Q42" t="str">
            <v>NO</v>
          </cell>
          <cell r="R42">
            <v>1322.7485167249361</v>
          </cell>
        </row>
        <row r="43">
          <cell r="A43" t="str">
            <v>Oceguera Savala Rosa</v>
          </cell>
          <cell r="B43" t="str">
            <v>OFICIALIA</v>
          </cell>
          <cell r="C43">
            <v>8042.3109816876113</v>
          </cell>
          <cell r="D43">
            <v>557.90530680761208</v>
          </cell>
          <cell r="E43">
            <v>7484.4056748799994</v>
          </cell>
          <cell r="F43">
            <v>45658</v>
          </cell>
          <cell r="G43">
            <v>46022</v>
          </cell>
          <cell r="H43">
            <v>0.12328767123287671</v>
          </cell>
          <cell r="I43">
            <v>365</v>
          </cell>
          <cell r="J43">
            <v>40</v>
          </cell>
          <cell r="K43">
            <v>264.54970334498722</v>
          </cell>
          <cell r="L43">
            <v>10581.988133799488</v>
          </cell>
          <cell r="M43">
            <v>2.5</v>
          </cell>
          <cell r="N43">
            <v>661.37425836246803</v>
          </cell>
          <cell r="O43">
            <v>2.5</v>
          </cell>
          <cell r="P43">
            <v>661.37425836246803</v>
          </cell>
          <cell r="Q43" t="str">
            <v>NO</v>
          </cell>
          <cell r="R43">
            <v>1322.7485167249361</v>
          </cell>
        </row>
        <row r="44">
          <cell r="A44" t="str">
            <v>Bañales Marron Edgar Ivan</v>
          </cell>
          <cell r="B44" t="str">
            <v>OFICIALIA</v>
          </cell>
          <cell r="C44">
            <v>8042.3109816876113</v>
          </cell>
          <cell r="D44">
            <v>557.90530680761208</v>
          </cell>
          <cell r="E44">
            <v>7484.4056748799994</v>
          </cell>
          <cell r="F44">
            <v>45658</v>
          </cell>
          <cell r="G44">
            <v>46022</v>
          </cell>
          <cell r="H44">
            <v>0.12328767123287671</v>
          </cell>
          <cell r="I44">
            <v>365</v>
          </cell>
          <cell r="J44">
            <v>40</v>
          </cell>
          <cell r="K44">
            <v>264.54970334498722</v>
          </cell>
          <cell r="L44">
            <v>10581.988133799488</v>
          </cell>
          <cell r="M44">
            <v>2.5</v>
          </cell>
          <cell r="N44">
            <v>661.37425836246803</v>
          </cell>
          <cell r="O44">
            <v>2.5</v>
          </cell>
          <cell r="P44">
            <v>661.37425836246803</v>
          </cell>
          <cell r="Q44" t="str">
            <v>NO</v>
          </cell>
          <cell r="R44">
            <v>1322.7485167249361</v>
          </cell>
        </row>
        <row r="45">
          <cell r="A45" t="str">
            <v>Salazar Vazquez Maria Candelaria</v>
          </cell>
          <cell r="B45" t="str">
            <v>OFICIALIA</v>
          </cell>
          <cell r="C45">
            <v>8042.3109816876113</v>
          </cell>
          <cell r="D45">
            <v>557.90530680761208</v>
          </cell>
          <cell r="E45">
            <v>7484.4056748799994</v>
          </cell>
          <cell r="F45">
            <v>45658</v>
          </cell>
          <cell r="G45">
            <v>46022</v>
          </cell>
          <cell r="H45">
            <v>0.12328767123287671</v>
          </cell>
          <cell r="I45">
            <v>365</v>
          </cell>
          <cell r="J45">
            <v>40</v>
          </cell>
          <cell r="K45">
            <v>264.54970334498722</v>
          </cell>
          <cell r="L45">
            <v>10581.988133799488</v>
          </cell>
          <cell r="M45">
            <v>2.5</v>
          </cell>
          <cell r="N45">
            <v>661.37425836246803</v>
          </cell>
          <cell r="O45">
            <v>2.5</v>
          </cell>
          <cell r="P45">
            <v>661.37425836246803</v>
          </cell>
          <cell r="Q45" t="str">
            <v>NO</v>
          </cell>
          <cell r="R45">
            <v>1322.7485167249361</v>
          </cell>
        </row>
        <row r="46">
          <cell r="A46" t="str">
            <v>Sanchez Salgado Maria de Jesus</v>
          </cell>
          <cell r="B46" t="str">
            <v>OFICIALIA</v>
          </cell>
          <cell r="C46">
            <v>8042.3109816876113</v>
          </cell>
          <cell r="D46">
            <v>557.90530680761208</v>
          </cell>
          <cell r="E46">
            <v>7484.4056748799994</v>
          </cell>
          <cell r="F46">
            <v>45658</v>
          </cell>
          <cell r="G46">
            <v>46022</v>
          </cell>
          <cell r="H46">
            <v>0.12328767123287671</v>
          </cell>
          <cell r="I46">
            <v>365</v>
          </cell>
          <cell r="J46">
            <v>40</v>
          </cell>
          <cell r="K46">
            <v>264.54970334498722</v>
          </cell>
          <cell r="L46">
            <v>10581.988133799488</v>
          </cell>
          <cell r="M46">
            <v>2.5</v>
          </cell>
          <cell r="N46">
            <v>661.37425836246803</v>
          </cell>
          <cell r="O46">
            <v>2.5</v>
          </cell>
          <cell r="P46">
            <v>661.37425836246803</v>
          </cell>
          <cell r="Q46" t="str">
            <v>NO</v>
          </cell>
          <cell r="R46">
            <v>1322.7485167249361</v>
          </cell>
        </row>
        <row r="47">
          <cell r="A47" t="str">
            <v>Gonzalez Aguiñiga Brenda Guadalupe</v>
          </cell>
          <cell r="B47" t="str">
            <v>OFICIALIA</v>
          </cell>
          <cell r="C47">
            <v>8042.3109816876113</v>
          </cell>
          <cell r="D47">
            <v>557.90530680761208</v>
          </cell>
          <cell r="E47">
            <v>7484.4056748799994</v>
          </cell>
          <cell r="F47">
            <v>45658</v>
          </cell>
          <cell r="G47">
            <v>46022</v>
          </cell>
          <cell r="H47">
            <v>0.12328767123287671</v>
          </cell>
          <cell r="I47">
            <v>365</v>
          </cell>
          <cell r="J47">
            <v>40</v>
          </cell>
          <cell r="K47">
            <v>264.54970334498722</v>
          </cell>
          <cell r="L47">
            <v>10581.988133799488</v>
          </cell>
          <cell r="M47">
            <v>2.5</v>
          </cell>
          <cell r="N47">
            <v>661.37425836246803</v>
          </cell>
          <cell r="O47">
            <v>2.5</v>
          </cell>
          <cell r="P47">
            <v>661.37425836246803</v>
          </cell>
          <cell r="Q47" t="str">
            <v>NO</v>
          </cell>
          <cell r="R47">
            <v>1322.7485167249361</v>
          </cell>
        </row>
        <row r="48">
          <cell r="A48" t="str">
            <v>Garduño Reyes Maria Cecilia</v>
          </cell>
          <cell r="B48" t="str">
            <v>OFICIALIA</v>
          </cell>
          <cell r="C48">
            <v>8042.3109816876113</v>
          </cell>
          <cell r="D48">
            <v>557.90530680761208</v>
          </cell>
          <cell r="E48">
            <v>7484.4056748799994</v>
          </cell>
          <cell r="F48">
            <v>45658</v>
          </cell>
          <cell r="G48">
            <v>46022</v>
          </cell>
          <cell r="H48">
            <v>0.12328767123287671</v>
          </cell>
          <cell r="I48">
            <v>365</v>
          </cell>
          <cell r="J48">
            <v>40</v>
          </cell>
          <cell r="K48">
            <v>264.54970334498722</v>
          </cell>
          <cell r="L48">
            <v>10581.988133799488</v>
          </cell>
          <cell r="M48">
            <v>2.5</v>
          </cell>
          <cell r="N48">
            <v>661.37425836246803</v>
          </cell>
          <cell r="O48">
            <v>2.5</v>
          </cell>
          <cell r="P48">
            <v>661.37425836246803</v>
          </cell>
          <cell r="Q48" t="str">
            <v>NO</v>
          </cell>
          <cell r="R48">
            <v>1322.7485167249361</v>
          </cell>
        </row>
        <row r="49">
          <cell r="A49" t="str">
            <v>Bañales Villegas Karla Patricia</v>
          </cell>
          <cell r="B49" t="str">
            <v>OFICIALIA</v>
          </cell>
          <cell r="C49">
            <v>8042.3109816876113</v>
          </cell>
          <cell r="D49">
            <v>557.90530680761208</v>
          </cell>
          <cell r="E49">
            <v>7484.4056748799994</v>
          </cell>
          <cell r="F49">
            <v>45658</v>
          </cell>
          <cell r="G49">
            <v>46022</v>
          </cell>
          <cell r="H49">
            <v>0.12328767123287671</v>
          </cell>
          <cell r="I49">
            <v>365</v>
          </cell>
          <cell r="J49">
            <v>40</v>
          </cell>
          <cell r="K49">
            <v>264.54970334498722</v>
          </cell>
          <cell r="L49">
            <v>10581.988133799488</v>
          </cell>
          <cell r="M49">
            <v>2.5</v>
          </cell>
          <cell r="N49">
            <v>661.37425836246803</v>
          </cell>
          <cell r="O49">
            <v>2.5</v>
          </cell>
          <cell r="P49">
            <v>661.37425836246803</v>
          </cell>
          <cell r="Q49" t="str">
            <v>NO</v>
          </cell>
          <cell r="R49">
            <v>1322.7485167249361</v>
          </cell>
        </row>
        <row r="50">
          <cell r="A50" t="str">
            <v>Campos Becerra Jose Luis</v>
          </cell>
          <cell r="B50" t="str">
            <v>OFICIALIA</v>
          </cell>
          <cell r="C50">
            <v>8042.3109816876113</v>
          </cell>
          <cell r="D50">
            <v>557.90530680761208</v>
          </cell>
          <cell r="E50">
            <v>7484.4056748799994</v>
          </cell>
          <cell r="F50">
            <v>45658</v>
          </cell>
          <cell r="G50">
            <v>46022</v>
          </cell>
          <cell r="H50">
            <v>0.12328767123287671</v>
          </cell>
          <cell r="I50">
            <v>365</v>
          </cell>
          <cell r="J50">
            <v>40</v>
          </cell>
          <cell r="K50">
            <v>264.54970334498722</v>
          </cell>
          <cell r="L50">
            <v>10581.988133799488</v>
          </cell>
          <cell r="M50">
            <v>2.5</v>
          </cell>
          <cell r="N50">
            <v>661.37425836246803</v>
          </cell>
          <cell r="O50">
            <v>2.5</v>
          </cell>
          <cell r="P50">
            <v>661.37425836246803</v>
          </cell>
          <cell r="Q50" t="str">
            <v>NO</v>
          </cell>
          <cell r="R50">
            <v>1322.7485167249361</v>
          </cell>
        </row>
        <row r="51">
          <cell r="A51" t="str">
            <v>Avalos Temores Eliezer</v>
          </cell>
          <cell r="B51" t="str">
            <v>OFICIALIA</v>
          </cell>
          <cell r="C51">
            <v>8042.3109816876113</v>
          </cell>
          <cell r="D51">
            <v>557.90530680761208</v>
          </cell>
          <cell r="E51">
            <v>7484.4056748799994</v>
          </cell>
          <cell r="F51">
            <v>45658</v>
          </cell>
          <cell r="G51">
            <v>46022</v>
          </cell>
          <cell r="H51">
            <v>0.12328767123287671</v>
          </cell>
          <cell r="I51">
            <v>365</v>
          </cell>
          <cell r="J51">
            <v>40</v>
          </cell>
          <cell r="K51">
            <v>264.54970334498722</v>
          </cell>
          <cell r="L51">
            <v>10581.988133799488</v>
          </cell>
          <cell r="M51">
            <v>2.5</v>
          </cell>
          <cell r="N51">
            <v>661.37425836246803</v>
          </cell>
          <cell r="O51">
            <v>2.5</v>
          </cell>
          <cell r="P51">
            <v>661.37425836246803</v>
          </cell>
          <cell r="Q51" t="str">
            <v>NO</v>
          </cell>
          <cell r="R51">
            <v>1322.7485167249361</v>
          </cell>
        </row>
        <row r="52">
          <cell r="A52" t="str">
            <v>Flores Padilla Raul</v>
          </cell>
          <cell r="B52" t="str">
            <v>OFICIALIA</v>
          </cell>
          <cell r="C52">
            <v>8042.3109816876113</v>
          </cell>
          <cell r="D52">
            <v>557.90530680761208</v>
          </cell>
          <cell r="E52">
            <v>7484.4056748799994</v>
          </cell>
          <cell r="F52">
            <v>45658</v>
          </cell>
          <cell r="G52">
            <v>46022</v>
          </cell>
          <cell r="H52">
            <v>0.12328767123287671</v>
          </cell>
          <cell r="I52">
            <v>365</v>
          </cell>
          <cell r="J52">
            <v>40</v>
          </cell>
          <cell r="K52">
            <v>264.54970334498722</v>
          </cell>
          <cell r="L52">
            <v>10581.988133799488</v>
          </cell>
          <cell r="M52">
            <v>2.5</v>
          </cell>
          <cell r="N52">
            <v>661.37425836246803</v>
          </cell>
          <cell r="O52">
            <v>2.5</v>
          </cell>
          <cell r="P52">
            <v>661.37425836246803</v>
          </cell>
          <cell r="Q52" t="str">
            <v>NO</v>
          </cell>
          <cell r="R52">
            <v>1322.7485167249361</v>
          </cell>
        </row>
        <row r="53">
          <cell r="A53" t="str">
            <v>Mendoza Lopez Estela</v>
          </cell>
          <cell r="B53" t="str">
            <v>OFICIALIA</v>
          </cell>
          <cell r="C53">
            <v>8042.3109816876113</v>
          </cell>
          <cell r="D53">
            <v>557.90530680761208</v>
          </cell>
          <cell r="E53">
            <v>7484.4056748799994</v>
          </cell>
          <cell r="F53">
            <v>45658</v>
          </cell>
          <cell r="G53">
            <v>46022</v>
          </cell>
          <cell r="H53">
            <v>0.12328767123287671</v>
          </cell>
          <cell r="I53">
            <v>365</v>
          </cell>
          <cell r="J53">
            <v>40</v>
          </cell>
          <cell r="K53">
            <v>264.54970334498722</v>
          </cell>
          <cell r="L53">
            <v>10581.988133799488</v>
          </cell>
          <cell r="M53">
            <v>2.5</v>
          </cell>
          <cell r="N53">
            <v>661.37425836246803</v>
          </cell>
          <cell r="O53">
            <v>2.5</v>
          </cell>
          <cell r="P53">
            <v>661.37425836246803</v>
          </cell>
          <cell r="Q53" t="str">
            <v>NO</v>
          </cell>
          <cell r="R53">
            <v>1322.7485167249361</v>
          </cell>
        </row>
        <row r="54">
          <cell r="A54" t="str">
            <v>Barrera Hernandez Jorge Luis</v>
          </cell>
          <cell r="B54" t="str">
            <v>OFICIALIA</v>
          </cell>
          <cell r="C54">
            <v>8042.3109816876113</v>
          </cell>
          <cell r="D54">
            <v>557.90530680761208</v>
          </cell>
          <cell r="E54">
            <v>7484.4056748799994</v>
          </cell>
          <cell r="F54">
            <v>45658</v>
          </cell>
          <cell r="G54">
            <v>46022</v>
          </cell>
          <cell r="H54">
            <v>0.12328767123287671</v>
          </cell>
          <cell r="I54">
            <v>365</v>
          </cell>
          <cell r="J54">
            <v>40</v>
          </cell>
          <cell r="K54">
            <v>264.54970334498722</v>
          </cell>
          <cell r="L54">
            <v>10581.988133799488</v>
          </cell>
          <cell r="M54">
            <v>2.5</v>
          </cell>
          <cell r="N54">
            <v>661.37425836246803</v>
          </cell>
          <cell r="O54">
            <v>2.5</v>
          </cell>
          <cell r="P54">
            <v>661.37425836246803</v>
          </cell>
          <cell r="Q54" t="str">
            <v>NO</v>
          </cell>
          <cell r="R54">
            <v>1322.7485167249361</v>
          </cell>
        </row>
        <row r="55">
          <cell r="A55" t="str">
            <v>Godinez Zaragoza J. Jesus</v>
          </cell>
          <cell r="B55" t="str">
            <v>OFICIALIA</v>
          </cell>
          <cell r="C55">
            <v>8042.3109816876113</v>
          </cell>
          <cell r="D55">
            <v>557.90530680761208</v>
          </cell>
          <cell r="E55">
            <v>7484.4056748799994</v>
          </cell>
          <cell r="F55">
            <v>45658</v>
          </cell>
          <cell r="G55">
            <v>46022</v>
          </cell>
          <cell r="H55">
            <v>0.12328767123287671</v>
          </cell>
          <cell r="I55">
            <v>365</v>
          </cell>
          <cell r="J55">
            <v>40</v>
          </cell>
          <cell r="K55">
            <v>264.54970334498722</v>
          </cell>
          <cell r="L55">
            <v>10581.988133799488</v>
          </cell>
          <cell r="M55">
            <v>2.5</v>
          </cell>
          <cell r="N55">
            <v>661.37425836246803</v>
          </cell>
          <cell r="O55">
            <v>2.5</v>
          </cell>
          <cell r="P55">
            <v>661.37425836246803</v>
          </cell>
          <cell r="Q55" t="str">
            <v>NO</v>
          </cell>
          <cell r="R55">
            <v>1322.7485167249361</v>
          </cell>
        </row>
        <row r="56">
          <cell r="A56" t="str">
            <v>Avalos Guzman Raul</v>
          </cell>
          <cell r="B56" t="str">
            <v>OFICIALIA</v>
          </cell>
          <cell r="C56">
            <v>8042.3109816876113</v>
          </cell>
          <cell r="D56">
            <v>557.90530680761208</v>
          </cell>
          <cell r="E56">
            <v>7484.4056748799994</v>
          </cell>
          <cell r="F56">
            <v>45658</v>
          </cell>
          <cell r="G56">
            <v>46022</v>
          </cell>
          <cell r="H56">
            <v>0.12328767123287671</v>
          </cell>
          <cell r="I56">
            <v>365</v>
          </cell>
          <cell r="J56">
            <v>40</v>
          </cell>
          <cell r="K56">
            <v>264.54970334498722</v>
          </cell>
          <cell r="L56">
            <v>10581.988133799488</v>
          </cell>
          <cell r="M56">
            <v>2.5</v>
          </cell>
          <cell r="N56">
            <v>661.37425836246803</v>
          </cell>
          <cell r="O56">
            <v>2.5</v>
          </cell>
          <cell r="P56">
            <v>661.37425836246803</v>
          </cell>
          <cell r="Q56" t="str">
            <v>NO</v>
          </cell>
          <cell r="R56">
            <v>1322.7485167249361</v>
          </cell>
        </row>
        <row r="57">
          <cell r="A57" t="str">
            <v>Marron Buenrostro Patricia</v>
          </cell>
          <cell r="B57" t="str">
            <v>OFICIALIA</v>
          </cell>
          <cell r="C57">
            <v>8042.3109816876113</v>
          </cell>
          <cell r="D57">
            <v>557.90530680761208</v>
          </cell>
          <cell r="E57">
            <v>7484.4056748799994</v>
          </cell>
          <cell r="F57">
            <v>45658</v>
          </cell>
          <cell r="G57">
            <v>46022</v>
          </cell>
          <cell r="H57">
            <v>0.12328767123287671</v>
          </cell>
          <cell r="I57">
            <v>365</v>
          </cell>
          <cell r="J57">
            <v>40</v>
          </cell>
          <cell r="K57">
            <v>264.54970334498722</v>
          </cell>
          <cell r="L57">
            <v>10581.988133799488</v>
          </cell>
          <cell r="M57">
            <v>2.5</v>
          </cell>
          <cell r="N57">
            <v>661.37425836246803</v>
          </cell>
          <cell r="O57">
            <v>2.5</v>
          </cell>
          <cell r="P57">
            <v>661.37425836246803</v>
          </cell>
          <cell r="Q57" t="str">
            <v>NO</v>
          </cell>
          <cell r="R57">
            <v>1322.7485167249361</v>
          </cell>
        </row>
        <row r="58">
          <cell r="A58" t="str">
            <v>Gonzalez Alvarez Marcelo</v>
          </cell>
          <cell r="B58" t="str">
            <v>OFICIALIA</v>
          </cell>
          <cell r="C58">
            <v>9772.9914125673222</v>
          </cell>
          <cell r="D58">
            <v>746.20333768732462</v>
          </cell>
          <cell r="E58">
            <v>9026.788074879998</v>
          </cell>
          <cell r="F58">
            <v>45658</v>
          </cell>
          <cell r="G58">
            <v>46022</v>
          </cell>
          <cell r="H58">
            <v>0.12328767123287671</v>
          </cell>
          <cell r="I58">
            <v>365</v>
          </cell>
          <cell r="J58">
            <v>40</v>
          </cell>
          <cell r="K58">
            <v>321.47998067655669</v>
          </cell>
          <cell r="L58">
            <v>12859.199227062269</v>
          </cell>
          <cell r="M58">
            <v>2.5</v>
          </cell>
          <cell r="N58">
            <v>803.69995169139179</v>
          </cell>
          <cell r="O58">
            <v>2.5</v>
          </cell>
          <cell r="P58">
            <v>803.69995169139179</v>
          </cell>
          <cell r="Q58" t="str">
            <v>NO</v>
          </cell>
          <cell r="R58">
            <v>1607.3999033827836</v>
          </cell>
        </row>
        <row r="59">
          <cell r="A59" t="str">
            <v>Juarez Jimenez Roman</v>
          </cell>
          <cell r="B59" t="str">
            <v>OFICIALIA</v>
          </cell>
          <cell r="C59">
            <v>9772.9914125673222</v>
          </cell>
          <cell r="D59">
            <v>746.20333768732462</v>
          </cell>
          <cell r="E59">
            <v>9026.788074879998</v>
          </cell>
          <cell r="F59">
            <v>45658</v>
          </cell>
          <cell r="G59">
            <v>46022</v>
          </cell>
          <cell r="H59">
            <v>0.12328767123287671</v>
          </cell>
          <cell r="I59">
            <v>365</v>
          </cell>
          <cell r="J59">
            <v>40</v>
          </cell>
          <cell r="K59">
            <v>321.47998067655669</v>
          </cell>
          <cell r="L59">
            <v>12859.199227062269</v>
          </cell>
          <cell r="M59">
            <v>2.5</v>
          </cell>
          <cell r="N59">
            <v>803.69995169139179</v>
          </cell>
          <cell r="O59">
            <v>2.5</v>
          </cell>
          <cell r="P59">
            <v>803.69995169139179</v>
          </cell>
          <cell r="Q59" t="str">
            <v>NO</v>
          </cell>
          <cell r="R59">
            <v>1607.3999033827836</v>
          </cell>
        </row>
        <row r="60">
          <cell r="A60" t="str">
            <v>Garcia Lara Alejandrina</v>
          </cell>
          <cell r="B60" t="str">
            <v>OFICIALIA</v>
          </cell>
          <cell r="C60">
            <v>8043.0345005385989</v>
          </cell>
          <cell r="D60">
            <v>557.98402565859942</v>
          </cell>
          <cell r="E60">
            <v>7485.0504748799995</v>
          </cell>
          <cell r="F60">
            <v>45658</v>
          </cell>
          <cell r="G60">
            <v>46022</v>
          </cell>
          <cell r="H60">
            <v>0.12328767123287671</v>
          </cell>
          <cell r="I60">
            <v>365</v>
          </cell>
          <cell r="J60">
            <v>40</v>
          </cell>
          <cell r="K60">
            <v>264.57350330719078</v>
          </cell>
          <cell r="L60">
            <v>10582.940132287631</v>
          </cell>
          <cell r="M60">
            <v>2.5</v>
          </cell>
          <cell r="N60">
            <v>661.43375826797694</v>
          </cell>
          <cell r="O60">
            <v>2.5</v>
          </cell>
          <cell r="P60">
            <v>661.43375826797694</v>
          </cell>
          <cell r="Q60" t="str">
            <v>NO</v>
          </cell>
          <cell r="R60">
            <v>1322.8675165359539</v>
          </cell>
        </row>
        <row r="61">
          <cell r="A61" t="str">
            <v>Tiscareño Ramirez Maria del Carmen</v>
          </cell>
          <cell r="B61" t="str">
            <v>OFICIALIA</v>
          </cell>
          <cell r="C61">
            <v>8043.0345005385989</v>
          </cell>
          <cell r="D61">
            <v>557.98402565859942</v>
          </cell>
          <cell r="E61">
            <v>7485.0504748799995</v>
          </cell>
          <cell r="F61">
            <v>45658</v>
          </cell>
          <cell r="G61">
            <v>46022</v>
          </cell>
          <cell r="H61">
            <v>0.12328767123287671</v>
          </cell>
          <cell r="I61">
            <v>365</v>
          </cell>
          <cell r="J61">
            <v>40</v>
          </cell>
          <cell r="K61">
            <v>264.57350330719078</v>
          </cell>
          <cell r="L61">
            <v>10582.940132287631</v>
          </cell>
          <cell r="M61">
            <v>2.5</v>
          </cell>
          <cell r="N61">
            <v>661.43375826797694</v>
          </cell>
          <cell r="O61">
            <v>2.5</v>
          </cell>
          <cell r="P61">
            <v>661.43375826797694</v>
          </cell>
          <cell r="Q61" t="str">
            <v>NO</v>
          </cell>
          <cell r="R61">
            <v>1322.8675165359539</v>
          </cell>
        </row>
        <row r="62">
          <cell r="A62" t="str">
            <v>Hernandez Barajas Maria Yanet</v>
          </cell>
          <cell r="B62" t="str">
            <v>OFICIALIA</v>
          </cell>
          <cell r="C62">
            <v>8043.0345005385989</v>
          </cell>
          <cell r="D62">
            <v>557.98402565859942</v>
          </cell>
          <cell r="E62">
            <v>7485.0504748799995</v>
          </cell>
          <cell r="F62">
            <v>45658</v>
          </cell>
          <cell r="G62">
            <v>46022</v>
          </cell>
          <cell r="H62">
            <v>0.12328767123287671</v>
          </cell>
          <cell r="I62">
            <v>365</v>
          </cell>
          <cell r="J62">
            <v>40</v>
          </cell>
          <cell r="K62">
            <v>264.57350330719078</v>
          </cell>
          <cell r="L62">
            <v>10582.940132287631</v>
          </cell>
          <cell r="M62">
            <v>2.5</v>
          </cell>
          <cell r="N62">
            <v>661.43375826797694</v>
          </cell>
          <cell r="O62">
            <v>2.5</v>
          </cell>
          <cell r="P62">
            <v>661.43375826797694</v>
          </cell>
          <cell r="Q62" t="str">
            <v>NO</v>
          </cell>
          <cell r="R62">
            <v>1322.8675165359539</v>
          </cell>
        </row>
        <row r="63">
          <cell r="A63" t="str">
            <v>Rosales Medina Pedro Armando</v>
          </cell>
          <cell r="B63" t="str">
            <v>OFICIALIA</v>
          </cell>
          <cell r="C63">
            <v>8043.0345005385989</v>
          </cell>
          <cell r="D63">
            <v>557.98402565859942</v>
          </cell>
          <cell r="E63">
            <v>7485.0504748799995</v>
          </cell>
          <cell r="F63">
            <v>45658</v>
          </cell>
          <cell r="G63">
            <v>46022</v>
          </cell>
          <cell r="H63">
            <v>0.12328767123287671</v>
          </cell>
          <cell r="I63">
            <v>365</v>
          </cell>
          <cell r="J63">
            <v>40</v>
          </cell>
          <cell r="K63">
            <v>264.57350330719078</v>
          </cell>
          <cell r="L63">
            <v>10582.940132287631</v>
          </cell>
          <cell r="M63">
            <v>2.5</v>
          </cell>
          <cell r="N63">
            <v>661.43375826797694</v>
          </cell>
          <cell r="O63">
            <v>2.5</v>
          </cell>
          <cell r="P63">
            <v>661.43375826797694</v>
          </cell>
          <cell r="Q63" t="str">
            <v>NO</v>
          </cell>
          <cell r="R63">
            <v>1322.8675165359539</v>
          </cell>
        </row>
        <row r="64">
          <cell r="A64" t="str">
            <v>Ramos Lopez Karla Paola</v>
          </cell>
          <cell r="B64" t="str">
            <v>OFICIALIA</v>
          </cell>
          <cell r="C64">
            <v>8043.0345005385989</v>
          </cell>
          <cell r="D64">
            <v>557.98402565859942</v>
          </cell>
          <cell r="E64">
            <v>7485.0504748799995</v>
          </cell>
          <cell r="F64">
            <v>45658</v>
          </cell>
          <cell r="G64">
            <v>46022</v>
          </cell>
          <cell r="H64">
            <v>0.12328767123287671</v>
          </cell>
          <cell r="I64">
            <v>365</v>
          </cell>
          <cell r="J64">
            <v>40</v>
          </cell>
          <cell r="K64">
            <v>264.57350330719078</v>
          </cell>
          <cell r="L64">
            <v>10582.940132287631</v>
          </cell>
          <cell r="M64">
            <v>2.5</v>
          </cell>
          <cell r="N64">
            <v>661.43375826797694</v>
          </cell>
          <cell r="O64">
            <v>2.5</v>
          </cell>
          <cell r="P64">
            <v>661.43375826797694</v>
          </cell>
          <cell r="Q64" t="str">
            <v>NO</v>
          </cell>
          <cell r="R64">
            <v>1322.8675165359539</v>
          </cell>
        </row>
        <row r="65">
          <cell r="A65" t="str">
            <v>Barragan Hernandez Yoselin</v>
          </cell>
          <cell r="B65" t="str">
            <v>OFICIALIA</v>
          </cell>
          <cell r="C65">
            <v>8043.0345005385989</v>
          </cell>
          <cell r="D65">
            <v>557.98402565859942</v>
          </cell>
          <cell r="E65">
            <v>7485.0504748799995</v>
          </cell>
          <cell r="F65">
            <v>45658</v>
          </cell>
          <cell r="G65">
            <v>46022</v>
          </cell>
          <cell r="H65">
            <v>0.12328767123287671</v>
          </cell>
          <cell r="I65">
            <v>365</v>
          </cell>
          <cell r="J65">
            <v>40</v>
          </cell>
          <cell r="K65">
            <v>264.57350330719078</v>
          </cell>
          <cell r="L65">
            <v>10582.940132287631</v>
          </cell>
          <cell r="M65">
            <v>2.5</v>
          </cell>
          <cell r="N65">
            <v>661.43375826797694</v>
          </cell>
          <cell r="O65">
            <v>2.5</v>
          </cell>
          <cell r="P65">
            <v>661.43375826797694</v>
          </cell>
          <cell r="Q65" t="str">
            <v>NO</v>
          </cell>
          <cell r="R65">
            <v>1322.8675165359539</v>
          </cell>
        </row>
        <row r="66">
          <cell r="A66" t="str">
            <v>Diaz Godinez Monica</v>
          </cell>
          <cell r="B66" t="str">
            <v>OFICIALIA</v>
          </cell>
          <cell r="C66">
            <v>9772.9914125673222</v>
          </cell>
          <cell r="D66">
            <v>746.20333768732462</v>
          </cell>
          <cell r="E66">
            <v>9026.788074879998</v>
          </cell>
          <cell r="F66">
            <v>45658</v>
          </cell>
          <cell r="G66">
            <v>46022</v>
          </cell>
          <cell r="H66">
            <v>0.12328767123287671</v>
          </cell>
          <cell r="I66">
            <v>365</v>
          </cell>
          <cell r="J66">
            <v>40</v>
          </cell>
          <cell r="K66">
            <v>321.47998067655669</v>
          </cell>
          <cell r="L66">
            <v>12859.199227062269</v>
          </cell>
          <cell r="M66">
            <v>2.5</v>
          </cell>
          <cell r="N66">
            <v>803.69995169139179</v>
          </cell>
          <cell r="O66">
            <v>2.5</v>
          </cell>
          <cell r="P66">
            <v>803.69995169139179</v>
          </cell>
          <cell r="Q66" t="str">
            <v>NO</v>
          </cell>
          <cell r="R66">
            <v>1607.3999033827836</v>
          </cell>
        </row>
        <row r="67">
          <cell r="A67" t="str">
            <v>Avalos Hernandez Amaranty Guadalupe</v>
          </cell>
          <cell r="B67" t="str">
            <v>OFICIALIA</v>
          </cell>
          <cell r="C67">
            <v>8043.0345005385989</v>
          </cell>
          <cell r="D67">
            <v>557.98402565859942</v>
          </cell>
          <cell r="E67">
            <v>7485.0504748799995</v>
          </cell>
          <cell r="F67">
            <v>45658</v>
          </cell>
          <cell r="G67">
            <v>46022</v>
          </cell>
          <cell r="H67">
            <v>0.12328767123287671</v>
          </cell>
          <cell r="I67">
            <v>365</v>
          </cell>
          <cell r="J67">
            <v>40</v>
          </cell>
          <cell r="K67">
            <v>264.57350330719078</v>
          </cell>
          <cell r="L67">
            <v>10582.940132287631</v>
          </cell>
          <cell r="M67">
            <v>2.5</v>
          </cell>
          <cell r="N67">
            <v>661.43375826797694</v>
          </cell>
          <cell r="O67">
            <v>2.5</v>
          </cell>
          <cell r="P67">
            <v>661.43375826797694</v>
          </cell>
          <cell r="Q67" t="str">
            <v>NO</v>
          </cell>
          <cell r="R67">
            <v>1322.8675165359539</v>
          </cell>
        </row>
        <row r="68">
          <cell r="A68" t="str">
            <v>Aguiñiga Magallon Yesenia</v>
          </cell>
          <cell r="B68" t="str">
            <v>OFICIALIA</v>
          </cell>
          <cell r="C68">
            <v>8043.0345005385989</v>
          </cell>
          <cell r="D68">
            <v>557.98402565859942</v>
          </cell>
          <cell r="E68">
            <v>7485.0504748799995</v>
          </cell>
          <cell r="F68">
            <v>45658</v>
          </cell>
          <cell r="G68">
            <v>46022</v>
          </cell>
          <cell r="H68">
            <v>0.12328767123287671</v>
          </cell>
          <cell r="I68">
            <v>365</v>
          </cell>
          <cell r="J68">
            <v>40</v>
          </cell>
          <cell r="K68">
            <v>264.57350330719078</v>
          </cell>
          <cell r="L68">
            <v>10582.940132287631</v>
          </cell>
          <cell r="M68">
            <v>2.5</v>
          </cell>
          <cell r="N68">
            <v>661.43375826797694</v>
          </cell>
          <cell r="O68">
            <v>2.5</v>
          </cell>
          <cell r="P68">
            <v>661.43375826797694</v>
          </cell>
          <cell r="Q68" t="str">
            <v>NO</v>
          </cell>
          <cell r="R68">
            <v>1322.8675165359539</v>
          </cell>
        </row>
        <row r="69">
          <cell r="A69" t="str">
            <v>Avalos Alonso Maria Guadalupe</v>
          </cell>
          <cell r="B69" t="str">
            <v>OFICIALIA</v>
          </cell>
          <cell r="C69">
            <v>8043.0345005385989</v>
          </cell>
          <cell r="D69">
            <v>557.98402565859942</v>
          </cell>
          <cell r="E69">
            <v>7485.0504748799995</v>
          </cell>
          <cell r="F69">
            <v>45658</v>
          </cell>
          <cell r="G69">
            <v>46022</v>
          </cell>
          <cell r="H69">
            <v>0.12328767123287671</v>
          </cell>
          <cell r="I69">
            <v>365</v>
          </cell>
          <cell r="J69">
            <v>40</v>
          </cell>
          <cell r="K69">
            <v>264.57350330719078</v>
          </cell>
          <cell r="L69">
            <v>10582.940132287631</v>
          </cell>
          <cell r="M69">
            <v>2.5</v>
          </cell>
          <cell r="N69">
            <v>661.43375826797694</v>
          </cell>
          <cell r="O69">
            <v>2.5</v>
          </cell>
          <cell r="P69">
            <v>661.43375826797694</v>
          </cell>
          <cell r="Q69" t="str">
            <v>NO</v>
          </cell>
          <cell r="R69">
            <v>1322.8675165359539</v>
          </cell>
        </row>
        <row r="70">
          <cell r="A70" t="str">
            <v>Gonzalez Gonzalez Gloria Monserrat</v>
          </cell>
          <cell r="B70" t="str">
            <v>OFICIALIA</v>
          </cell>
          <cell r="C70">
            <v>8043.0345005385989</v>
          </cell>
          <cell r="D70">
            <v>557.98402565859942</v>
          </cell>
          <cell r="E70">
            <v>7485.0504748799995</v>
          </cell>
          <cell r="F70">
            <v>45658</v>
          </cell>
          <cell r="G70">
            <v>46022</v>
          </cell>
          <cell r="H70">
            <v>0.12328767123287671</v>
          </cell>
          <cell r="I70">
            <v>365</v>
          </cell>
          <cell r="J70">
            <v>40</v>
          </cell>
          <cell r="K70">
            <v>264.57350330719078</v>
          </cell>
          <cell r="L70">
            <v>10582.940132287631</v>
          </cell>
          <cell r="M70">
            <v>2.5</v>
          </cell>
          <cell r="N70">
            <v>661.43375826797694</v>
          </cell>
          <cell r="O70">
            <v>2.5</v>
          </cell>
          <cell r="P70">
            <v>661.43375826797694</v>
          </cell>
          <cell r="Q70" t="str">
            <v>NO</v>
          </cell>
          <cell r="R70">
            <v>1322.8675165359539</v>
          </cell>
        </row>
        <row r="71">
          <cell r="A71" t="str">
            <v>Diaz Gonzalez Gladis Janneth</v>
          </cell>
          <cell r="B71" t="str">
            <v>OFICIALIA</v>
          </cell>
          <cell r="C71">
            <v>8043.0345005385989</v>
          </cell>
          <cell r="D71">
            <v>557.98402565859942</v>
          </cell>
          <cell r="E71">
            <v>7485.0504748799995</v>
          </cell>
          <cell r="F71">
            <v>45658</v>
          </cell>
          <cell r="G71">
            <v>46022</v>
          </cell>
          <cell r="H71">
            <v>0.12328767123287671</v>
          </cell>
          <cell r="I71">
            <v>365</v>
          </cell>
          <cell r="J71">
            <v>40</v>
          </cell>
          <cell r="K71">
            <v>264.57350330719078</v>
          </cell>
          <cell r="L71">
            <v>10582.940132287631</v>
          </cell>
          <cell r="M71">
            <v>2.5</v>
          </cell>
          <cell r="N71">
            <v>661.43375826797694</v>
          </cell>
          <cell r="O71">
            <v>2.5</v>
          </cell>
          <cell r="P71">
            <v>661.43375826797694</v>
          </cell>
          <cell r="Q71" t="str">
            <v>NO</v>
          </cell>
          <cell r="R71">
            <v>1322.8675165359539</v>
          </cell>
        </row>
        <row r="72">
          <cell r="A72" t="str">
            <v>Ortiz Renteria Angelica</v>
          </cell>
          <cell r="B72" t="str">
            <v>OFICIALIA</v>
          </cell>
          <cell r="C72">
            <v>8043.0345005385989</v>
          </cell>
          <cell r="D72">
            <v>557.98402565859942</v>
          </cell>
          <cell r="E72">
            <v>7485.0504748799995</v>
          </cell>
          <cell r="F72">
            <v>45658</v>
          </cell>
          <cell r="G72">
            <v>46022</v>
          </cell>
          <cell r="H72">
            <v>0.12328767123287671</v>
          </cell>
          <cell r="I72">
            <v>365</v>
          </cell>
          <cell r="J72">
            <v>40</v>
          </cell>
          <cell r="K72">
            <v>264.57350330719078</v>
          </cell>
          <cell r="L72">
            <v>10582.940132287631</v>
          </cell>
          <cell r="M72">
            <v>2.5</v>
          </cell>
          <cell r="N72">
            <v>661.43375826797694</v>
          </cell>
          <cell r="O72">
            <v>2.5</v>
          </cell>
          <cell r="P72">
            <v>661.43375826797694</v>
          </cell>
          <cell r="Q72" t="str">
            <v>NO</v>
          </cell>
          <cell r="R72">
            <v>1322.8675165359539</v>
          </cell>
        </row>
        <row r="73">
          <cell r="A73" t="str">
            <v>Buenrostro Bañales Noemi</v>
          </cell>
          <cell r="B73" t="str">
            <v>OFICIALIA</v>
          </cell>
          <cell r="C73">
            <v>8043.0345005385989</v>
          </cell>
          <cell r="D73">
            <v>557.98402565859942</v>
          </cell>
          <cell r="E73">
            <v>7485.0504748799995</v>
          </cell>
          <cell r="F73">
            <v>45658</v>
          </cell>
          <cell r="G73">
            <v>46022</v>
          </cell>
          <cell r="H73">
            <v>0.12328767123287671</v>
          </cell>
          <cell r="I73">
            <v>365</v>
          </cell>
          <cell r="J73">
            <v>40</v>
          </cell>
          <cell r="K73">
            <v>264.57350330719078</v>
          </cell>
          <cell r="L73">
            <v>10582.940132287631</v>
          </cell>
          <cell r="M73">
            <v>2.5</v>
          </cell>
          <cell r="N73">
            <v>661.43375826797694</v>
          </cell>
          <cell r="O73">
            <v>2.5</v>
          </cell>
          <cell r="P73">
            <v>661.43375826797694</v>
          </cell>
          <cell r="Q73" t="str">
            <v>NO</v>
          </cell>
          <cell r="R73">
            <v>1322.8675165359539</v>
          </cell>
        </row>
        <row r="74">
          <cell r="A74" t="str">
            <v>Aldana Diaz J. Refugio</v>
          </cell>
          <cell r="B74" t="str">
            <v>OFICIALIA</v>
          </cell>
          <cell r="C74">
            <v>8043.0345005385989</v>
          </cell>
          <cell r="D74">
            <v>557.98402565859942</v>
          </cell>
          <cell r="E74">
            <v>7485.0504748799995</v>
          </cell>
          <cell r="F74">
            <v>45658</v>
          </cell>
          <cell r="G74">
            <v>46022</v>
          </cell>
          <cell r="H74">
            <v>0.12328767123287671</v>
          </cell>
          <cell r="I74">
            <v>365</v>
          </cell>
          <cell r="J74">
            <v>40</v>
          </cell>
          <cell r="K74">
            <v>264.57350330719078</v>
          </cell>
          <cell r="L74">
            <v>10582.940132287631</v>
          </cell>
          <cell r="M74">
            <v>2.5</v>
          </cell>
          <cell r="N74">
            <v>661.43375826797694</v>
          </cell>
          <cell r="O74">
            <v>2.5</v>
          </cell>
          <cell r="P74">
            <v>661.43375826797694</v>
          </cell>
          <cell r="Q74" t="str">
            <v>NO</v>
          </cell>
          <cell r="R74">
            <v>1322.8675165359539</v>
          </cell>
        </row>
        <row r="75">
          <cell r="A75" t="str">
            <v>Guzmán Chávez Abraham</v>
          </cell>
          <cell r="B75" t="str">
            <v>OFICIALIA</v>
          </cell>
          <cell r="C75">
            <v>8043.0345005385989</v>
          </cell>
          <cell r="D75">
            <v>557.98402565859942</v>
          </cell>
          <cell r="E75">
            <v>7485.0504748799995</v>
          </cell>
          <cell r="F75">
            <v>45658</v>
          </cell>
          <cell r="G75">
            <v>46022</v>
          </cell>
          <cell r="H75">
            <v>0.12328767123287671</v>
          </cell>
          <cell r="I75">
            <v>365</v>
          </cell>
          <cell r="J75">
            <v>40</v>
          </cell>
          <cell r="K75">
            <v>264.57350330719078</v>
          </cell>
          <cell r="L75">
            <v>10582.940132287631</v>
          </cell>
          <cell r="M75">
            <v>2.5</v>
          </cell>
          <cell r="N75">
            <v>661.43375826797694</v>
          </cell>
          <cell r="O75">
            <v>2.5</v>
          </cell>
          <cell r="P75">
            <v>661.43375826797694</v>
          </cell>
          <cell r="Q75" t="str">
            <v>NO</v>
          </cell>
          <cell r="R75">
            <v>1322.8675165359539</v>
          </cell>
        </row>
        <row r="76">
          <cell r="A76" t="str">
            <v>Aviña Briseño Josue Efrain</v>
          </cell>
          <cell r="B76" t="str">
            <v>OFICIALIA</v>
          </cell>
          <cell r="C76">
            <v>8043.0345005385989</v>
          </cell>
          <cell r="D76">
            <v>557.98402565859942</v>
          </cell>
          <cell r="E76">
            <v>7485.0504748799995</v>
          </cell>
          <cell r="F76">
            <v>45658</v>
          </cell>
          <cell r="G76">
            <v>46022</v>
          </cell>
          <cell r="H76">
            <v>0.12328767123287671</v>
          </cell>
          <cell r="I76">
            <v>365</v>
          </cell>
          <cell r="J76">
            <v>40</v>
          </cell>
          <cell r="K76">
            <v>264.57350330719078</v>
          </cell>
          <cell r="L76">
            <v>10582.940132287631</v>
          </cell>
          <cell r="M76">
            <v>2.5</v>
          </cell>
          <cell r="N76">
            <v>661.43375826797694</v>
          </cell>
          <cell r="O76">
            <v>2.5</v>
          </cell>
          <cell r="P76">
            <v>661.43375826797694</v>
          </cell>
          <cell r="Q76" t="str">
            <v>NO</v>
          </cell>
          <cell r="R76">
            <v>1322.8675165359539</v>
          </cell>
        </row>
        <row r="77">
          <cell r="A77" t="str">
            <v>Gonzalez Gonzalez Juan Pablo</v>
          </cell>
          <cell r="B77" t="str">
            <v>OFICIALIA</v>
          </cell>
          <cell r="C77">
            <v>8043.0345005385989</v>
          </cell>
          <cell r="D77">
            <v>557.98402565859942</v>
          </cell>
          <cell r="E77">
            <v>7485.0504748799995</v>
          </cell>
          <cell r="F77">
            <v>45658</v>
          </cell>
          <cell r="G77">
            <v>46022</v>
          </cell>
          <cell r="H77">
            <v>0.12328767123287671</v>
          </cell>
          <cell r="I77">
            <v>365</v>
          </cell>
          <cell r="J77">
            <v>40</v>
          </cell>
          <cell r="K77">
            <v>264.57350330719078</v>
          </cell>
          <cell r="L77">
            <v>10582.940132287631</v>
          </cell>
          <cell r="M77">
            <v>2.5</v>
          </cell>
          <cell r="N77">
            <v>661.43375826797694</v>
          </cell>
          <cell r="O77">
            <v>2.5</v>
          </cell>
          <cell r="P77">
            <v>661.43375826797694</v>
          </cell>
          <cell r="Q77" t="str">
            <v>NO</v>
          </cell>
          <cell r="R77">
            <v>1322.8675165359539</v>
          </cell>
        </row>
        <row r="78">
          <cell r="A78" t="str">
            <v>Camacho Torres Victor Manuel</v>
          </cell>
          <cell r="B78" t="str">
            <v>OFICIALIA</v>
          </cell>
          <cell r="C78">
            <v>8043.0345005385989</v>
          </cell>
          <cell r="D78">
            <v>557.98402565859942</v>
          </cell>
          <cell r="E78">
            <v>7485.0504748799995</v>
          </cell>
          <cell r="F78">
            <v>45658</v>
          </cell>
          <cell r="G78">
            <v>46022</v>
          </cell>
          <cell r="H78">
            <v>0.12328767123287671</v>
          </cell>
          <cell r="I78">
            <v>365</v>
          </cell>
          <cell r="J78">
            <v>40</v>
          </cell>
          <cell r="K78">
            <v>264.57350330719078</v>
          </cell>
          <cell r="L78">
            <v>10582.940132287631</v>
          </cell>
          <cell r="M78">
            <v>2.5</v>
          </cell>
          <cell r="N78">
            <v>661.43375826797694</v>
          </cell>
          <cell r="O78">
            <v>2.5</v>
          </cell>
          <cell r="P78">
            <v>661.43375826797694</v>
          </cell>
          <cell r="Q78" t="str">
            <v>NO</v>
          </cell>
          <cell r="R78">
            <v>1322.8675165359539</v>
          </cell>
        </row>
        <row r="79">
          <cell r="A79" t="str">
            <v>Guzman Cervantes Diego</v>
          </cell>
          <cell r="B79" t="str">
            <v>OFICIALIA</v>
          </cell>
          <cell r="C79">
            <v>8043.0345005385989</v>
          </cell>
          <cell r="D79">
            <v>557.98402565859942</v>
          </cell>
          <cell r="E79">
            <v>7485.0504748799995</v>
          </cell>
          <cell r="F79">
            <v>45658</v>
          </cell>
          <cell r="G79">
            <v>46022</v>
          </cell>
          <cell r="H79">
            <v>0.12328767123287671</v>
          </cell>
          <cell r="I79">
            <v>365</v>
          </cell>
          <cell r="J79">
            <v>40</v>
          </cell>
          <cell r="K79">
            <v>264.57350330719078</v>
          </cell>
          <cell r="L79">
            <v>10582.940132287631</v>
          </cell>
          <cell r="M79">
            <v>2.5</v>
          </cell>
          <cell r="N79">
            <v>661.43375826797694</v>
          </cell>
          <cell r="O79">
            <v>2.5</v>
          </cell>
          <cell r="P79">
            <v>661.43375826797694</v>
          </cell>
          <cell r="Q79" t="str">
            <v>NO</v>
          </cell>
          <cell r="R79">
            <v>1322.8675165359539</v>
          </cell>
        </row>
        <row r="80">
          <cell r="A80" t="str">
            <v>Barragan Temores Martin</v>
          </cell>
          <cell r="B80" t="str">
            <v>OFICIALIA</v>
          </cell>
          <cell r="C80">
            <v>9772.9914125673222</v>
          </cell>
          <cell r="D80">
            <v>746.20333768732462</v>
          </cell>
          <cell r="E80">
            <v>9026.788074879998</v>
          </cell>
          <cell r="F80">
            <v>45658</v>
          </cell>
          <cell r="G80">
            <v>46022</v>
          </cell>
          <cell r="H80">
            <v>0.12328767123287671</v>
          </cell>
          <cell r="I80">
            <v>365</v>
          </cell>
          <cell r="J80">
            <v>40</v>
          </cell>
          <cell r="K80">
            <v>321.47998067655669</v>
          </cell>
          <cell r="L80">
            <v>12859.199227062269</v>
          </cell>
          <cell r="M80">
            <v>2.5</v>
          </cell>
          <cell r="N80">
            <v>803.69995169139179</v>
          </cell>
          <cell r="O80">
            <v>2.5</v>
          </cell>
          <cell r="P80">
            <v>803.69995169139179</v>
          </cell>
          <cell r="Q80" t="str">
            <v>NO</v>
          </cell>
          <cell r="R80">
            <v>1607.3999033827836</v>
          </cell>
        </row>
        <row r="81">
          <cell r="A81" t="str">
            <v>Partida Garcia Rodrigo</v>
          </cell>
          <cell r="B81" t="str">
            <v>OFICIALIA</v>
          </cell>
          <cell r="C81">
            <v>9772.9914125673222</v>
          </cell>
          <cell r="D81">
            <v>746.20333768732462</v>
          </cell>
          <cell r="E81">
            <v>9026.788074879998</v>
          </cell>
          <cell r="F81">
            <v>45658</v>
          </cell>
          <cell r="G81">
            <v>46022</v>
          </cell>
          <cell r="H81">
            <v>0.12328767123287671</v>
          </cell>
          <cell r="I81">
            <v>365</v>
          </cell>
          <cell r="J81">
            <v>40</v>
          </cell>
          <cell r="K81">
            <v>321.47998067655669</v>
          </cell>
          <cell r="L81">
            <v>12859.199227062269</v>
          </cell>
          <cell r="M81">
            <v>2.5</v>
          </cell>
          <cell r="N81">
            <v>803.69995169139179</v>
          </cell>
          <cell r="O81">
            <v>2.5</v>
          </cell>
          <cell r="P81">
            <v>803.69995169139179</v>
          </cell>
          <cell r="Q81" t="str">
            <v>NO</v>
          </cell>
          <cell r="R81">
            <v>1607.3999033827836</v>
          </cell>
        </row>
        <row r="82">
          <cell r="A82" t="str">
            <v>Naranjo Fierro Jose Luis</v>
          </cell>
          <cell r="B82" t="str">
            <v>OFICIALIA</v>
          </cell>
          <cell r="C82">
            <v>8935.5533515260322</v>
          </cell>
          <cell r="D82">
            <v>655.09007664603223</v>
          </cell>
          <cell r="E82">
            <v>8280.4632748799995</v>
          </cell>
          <cell r="F82">
            <v>45658</v>
          </cell>
          <cell r="G82">
            <v>46022</v>
          </cell>
          <cell r="H82">
            <v>0.12328767123287671</v>
          </cell>
          <cell r="I82">
            <v>365</v>
          </cell>
          <cell r="J82">
            <v>40</v>
          </cell>
          <cell r="K82">
            <v>293.93267603704055</v>
          </cell>
          <cell r="L82">
            <v>11757.307041481621</v>
          </cell>
          <cell r="M82">
            <v>2.5</v>
          </cell>
          <cell r="N82">
            <v>734.83169009260132</v>
          </cell>
          <cell r="O82">
            <v>2.5</v>
          </cell>
          <cell r="P82">
            <v>734.83169009260132</v>
          </cell>
          <cell r="Q82" t="str">
            <v>NO</v>
          </cell>
          <cell r="R82">
            <v>1469.6633801852026</v>
          </cell>
        </row>
        <row r="83">
          <cell r="A83" t="str">
            <v>Lara Lomeli Juan Carlos</v>
          </cell>
          <cell r="B83" t="str">
            <v>OFICIALIA</v>
          </cell>
          <cell r="C83">
            <v>8935.5533515260322</v>
          </cell>
          <cell r="D83">
            <v>655.09007664603223</v>
          </cell>
          <cell r="E83">
            <v>8280.4632748799995</v>
          </cell>
          <cell r="F83">
            <v>45658</v>
          </cell>
          <cell r="G83">
            <v>46022</v>
          </cell>
          <cell r="H83">
            <v>0.12328767123287671</v>
          </cell>
          <cell r="I83">
            <v>365</v>
          </cell>
          <cell r="J83">
            <v>40</v>
          </cell>
          <cell r="K83">
            <v>293.93267603704055</v>
          </cell>
          <cell r="L83">
            <v>11757.307041481621</v>
          </cell>
          <cell r="M83">
            <v>2.5</v>
          </cell>
          <cell r="N83">
            <v>734.83169009260132</v>
          </cell>
          <cell r="O83">
            <v>2.5</v>
          </cell>
          <cell r="P83">
            <v>734.83169009260132</v>
          </cell>
          <cell r="Q83" t="str">
            <v>NO</v>
          </cell>
          <cell r="R83">
            <v>1469.6633801852026</v>
          </cell>
        </row>
        <row r="84">
          <cell r="A84" t="str">
            <v>Lara Lomeli Javier Armando</v>
          </cell>
          <cell r="B84" t="str">
            <v>OFICIALIA</v>
          </cell>
          <cell r="C84">
            <v>8935.5533515260322</v>
          </cell>
          <cell r="D84">
            <v>655.09007664603223</v>
          </cell>
          <cell r="E84">
            <v>8280.4632748799995</v>
          </cell>
          <cell r="F84">
            <v>45658</v>
          </cell>
          <cell r="G84">
            <v>46022</v>
          </cell>
          <cell r="H84">
            <v>0.12328767123287671</v>
          </cell>
          <cell r="I84">
            <v>365</v>
          </cell>
          <cell r="J84">
            <v>40</v>
          </cell>
          <cell r="K84">
            <v>293.93267603704055</v>
          </cell>
          <cell r="L84">
            <v>11757.307041481621</v>
          </cell>
          <cell r="M84">
            <v>2.5</v>
          </cell>
          <cell r="N84">
            <v>734.83169009260132</v>
          </cell>
          <cell r="O84">
            <v>2.5</v>
          </cell>
          <cell r="P84">
            <v>734.83169009260132</v>
          </cell>
          <cell r="Q84" t="str">
            <v>NO</v>
          </cell>
          <cell r="R84">
            <v>1469.6633801852026</v>
          </cell>
        </row>
        <row r="85">
          <cell r="A85" t="str">
            <v>Guzman Zuno Felipe de Jesus</v>
          </cell>
          <cell r="B85" t="str">
            <v>OFICIALIA</v>
          </cell>
          <cell r="C85">
            <v>8935.5533515260322</v>
          </cell>
          <cell r="D85">
            <v>655.09007664603223</v>
          </cell>
          <cell r="E85">
            <v>8280.4632748799995</v>
          </cell>
          <cell r="F85">
            <v>45658</v>
          </cell>
          <cell r="G85">
            <v>46022</v>
          </cell>
          <cell r="H85">
            <v>0.12328767123287671</v>
          </cell>
          <cell r="I85">
            <v>365</v>
          </cell>
          <cell r="J85">
            <v>40</v>
          </cell>
          <cell r="K85">
            <v>293.93267603704055</v>
          </cell>
          <cell r="L85">
            <v>11757.307041481621</v>
          </cell>
          <cell r="M85">
            <v>2.5</v>
          </cell>
          <cell r="N85">
            <v>734.83169009260132</v>
          </cell>
          <cell r="O85">
            <v>2.5</v>
          </cell>
          <cell r="P85">
            <v>734.83169009260132</v>
          </cell>
          <cell r="Q85" t="str">
            <v>NO</v>
          </cell>
          <cell r="R85">
            <v>1469.6633801852026</v>
          </cell>
        </row>
        <row r="86">
          <cell r="A86" t="str">
            <v>Ramirez Amador Juan</v>
          </cell>
          <cell r="B86" t="str">
            <v>OFICIALIA</v>
          </cell>
          <cell r="C86">
            <v>8935.5533515260322</v>
          </cell>
          <cell r="D86">
            <v>655.09007664603223</v>
          </cell>
          <cell r="E86">
            <v>8280.4632748799995</v>
          </cell>
          <cell r="F86">
            <v>45658</v>
          </cell>
          <cell r="G86">
            <v>46022</v>
          </cell>
          <cell r="H86">
            <v>0.12328767123287671</v>
          </cell>
          <cell r="I86">
            <v>365</v>
          </cell>
          <cell r="J86">
            <v>40</v>
          </cell>
          <cell r="K86">
            <v>293.93267603704055</v>
          </cell>
          <cell r="L86">
            <v>11757.307041481621</v>
          </cell>
          <cell r="M86">
            <v>2.5</v>
          </cell>
          <cell r="N86">
            <v>734.83169009260132</v>
          </cell>
          <cell r="O86">
            <v>2.5</v>
          </cell>
          <cell r="P86">
            <v>734.83169009260132</v>
          </cell>
          <cell r="Q86" t="str">
            <v>NO</v>
          </cell>
          <cell r="R86">
            <v>1469.6633801852026</v>
          </cell>
        </row>
        <row r="87">
          <cell r="A87" t="str">
            <v>Dueñas Gutiérrez Juan Pedro</v>
          </cell>
          <cell r="B87" t="str">
            <v>OFICIALIA</v>
          </cell>
          <cell r="C87">
            <v>8935.5533515260322</v>
          </cell>
          <cell r="D87">
            <v>655.09007664603223</v>
          </cell>
          <cell r="E87">
            <v>8280.4632748799995</v>
          </cell>
          <cell r="F87">
            <v>45658</v>
          </cell>
          <cell r="G87">
            <v>46022</v>
          </cell>
          <cell r="H87">
            <v>0.12328767123287671</v>
          </cell>
          <cell r="I87">
            <v>365</v>
          </cell>
          <cell r="J87">
            <v>40</v>
          </cell>
          <cell r="K87">
            <v>293.93267603704055</v>
          </cell>
          <cell r="L87">
            <v>11757.307041481621</v>
          </cell>
          <cell r="M87">
            <v>2.5</v>
          </cell>
          <cell r="N87">
            <v>734.83169009260132</v>
          </cell>
          <cell r="O87">
            <v>2.5</v>
          </cell>
          <cell r="P87">
            <v>734.83169009260132</v>
          </cell>
          <cell r="Q87" t="str">
            <v>NO</v>
          </cell>
          <cell r="R87">
            <v>1469.6633801852026</v>
          </cell>
        </row>
        <row r="88">
          <cell r="A88" t="str">
            <v>Ruiz Ramirez Cristan Eduardo</v>
          </cell>
          <cell r="B88" t="str">
            <v>OFICIALIA</v>
          </cell>
          <cell r="C88">
            <v>8935.5533515260322</v>
          </cell>
          <cell r="D88">
            <v>655.09007664603223</v>
          </cell>
          <cell r="E88">
            <v>8280.4632748799995</v>
          </cell>
          <cell r="F88">
            <v>45658</v>
          </cell>
          <cell r="G88">
            <v>46022</v>
          </cell>
          <cell r="H88">
            <v>0.12328767123287671</v>
          </cell>
          <cell r="I88">
            <v>365</v>
          </cell>
          <cell r="J88">
            <v>40</v>
          </cell>
          <cell r="K88">
            <v>293.93267603704055</v>
          </cell>
          <cell r="L88">
            <v>11757.307041481621</v>
          </cell>
          <cell r="M88">
            <v>2.5</v>
          </cell>
          <cell r="N88">
            <v>734.83169009260132</v>
          </cell>
          <cell r="O88">
            <v>2.5</v>
          </cell>
          <cell r="P88">
            <v>734.83169009260132</v>
          </cell>
          <cell r="Q88" t="str">
            <v>NO</v>
          </cell>
          <cell r="R88">
            <v>1469.6633801852026</v>
          </cell>
        </row>
        <row r="89">
          <cell r="A89" t="str">
            <v>Guzman Garcia Oscar Alberto</v>
          </cell>
          <cell r="B89" t="str">
            <v>OFICIALIA</v>
          </cell>
          <cell r="C89">
            <v>8935.5533515260322</v>
          </cell>
          <cell r="D89">
            <v>655.09007664603223</v>
          </cell>
          <cell r="E89">
            <v>8280.4632748799995</v>
          </cell>
          <cell r="F89">
            <v>45658</v>
          </cell>
          <cell r="G89">
            <v>46022</v>
          </cell>
          <cell r="H89">
            <v>0.12328767123287671</v>
          </cell>
          <cell r="I89">
            <v>365</v>
          </cell>
          <cell r="J89">
            <v>40</v>
          </cell>
          <cell r="K89">
            <v>293.93267603704055</v>
          </cell>
          <cell r="L89">
            <v>11757.307041481621</v>
          </cell>
          <cell r="M89">
            <v>2.5</v>
          </cell>
          <cell r="N89">
            <v>734.83169009260132</v>
          </cell>
          <cell r="O89">
            <v>2.5</v>
          </cell>
          <cell r="P89">
            <v>734.83169009260132</v>
          </cell>
          <cell r="Q89" t="str">
            <v>NO</v>
          </cell>
          <cell r="R89">
            <v>1469.6633801852026</v>
          </cell>
        </row>
        <row r="90">
          <cell r="A90" t="str">
            <v>Gutierrez Almazan Juana</v>
          </cell>
          <cell r="B90" t="str">
            <v>OFICIALIA</v>
          </cell>
          <cell r="C90">
            <v>6249.3586666666624</v>
          </cell>
          <cell r="D90">
            <v>112.99175466666637</v>
          </cell>
          <cell r="E90">
            <v>6136.3669119999959</v>
          </cell>
          <cell r="F90">
            <v>45658</v>
          </cell>
          <cell r="G90">
            <v>46022</v>
          </cell>
          <cell r="H90">
            <v>0.12328767123287671</v>
          </cell>
          <cell r="I90">
            <v>365</v>
          </cell>
          <cell r="J90">
            <v>40</v>
          </cell>
          <cell r="K90">
            <v>205.57100877192968</v>
          </cell>
          <cell r="L90">
            <v>8222.840350877188</v>
          </cell>
          <cell r="M90">
            <v>2.5</v>
          </cell>
          <cell r="N90">
            <v>513.92752192982425</v>
          </cell>
          <cell r="O90">
            <v>2.5</v>
          </cell>
          <cell r="P90">
            <v>513.92752192982425</v>
          </cell>
          <cell r="Q90" t="str">
            <v>NO</v>
          </cell>
          <cell r="R90">
            <v>1027.8550438596485</v>
          </cell>
        </row>
        <row r="91">
          <cell r="A91" t="str">
            <v>Aguilar Godinez Ana Elizabeth</v>
          </cell>
          <cell r="B91" t="str">
            <v>OFICIALIA</v>
          </cell>
          <cell r="C91">
            <v>8042.3109816876113</v>
          </cell>
          <cell r="D91">
            <v>557.90530680761208</v>
          </cell>
          <cell r="E91">
            <v>7484.4056748799994</v>
          </cell>
          <cell r="F91">
            <v>45658</v>
          </cell>
          <cell r="G91">
            <v>46022</v>
          </cell>
          <cell r="H91">
            <v>0.12328767123287671</v>
          </cell>
          <cell r="I91">
            <v>365</v>
          </cell>
          <cell r="J91">
            <v>40</v>
          </cell>
          <cell r="K91">
            <v>264.54970334498722</v>
          </cell>
          <cell r="L91">
            <v>10581.988133799488</v>
          </cell>
          <cell r="M91">
            <v>2.5</v>
          </cell>
          <cell r="N91">
            <v>661.37425836246803</v>
          </cell>
          <cell r="O91">
            <v>2.5</v>
          </cell>
          <cell r="P91">
            <v>661.37425836246803</v>
          </cell>
          <cell r="Q91" t="str">
            <v>NO</v>
          </cell>
          <cell r="R91">
            <v>1322.7485167249361</v>
          </cell>
        </row>
        <row r="92">
          <cell r="A92" t="str">
            <v>Padilla Espinoza Elisa</v>
          </cell>
          <cell r="B92" t="str">
            <v>DIF</v>
          </cell>
          <cell r="C92">
            <v>19132.882920040676</v>
          </cell>
          <cell r="D92">
            <v>2418.7867997206886</v>
          </cell>
          <cell r="E92">
            <v>16714.096120319988</v>
          </cell>
          <cell r="F92">
            <v>45658</v>
          </cell>
          <cell r="G92">
            <v>46022</v>
          </cell>
          <cell r="H92">
            <v>0.12328767123287671</v>
          </cell>
          <cell r="I92">
            <v>365</v>
          </cell>
          <cell r="J92">
            <v>40</v>
          </cell>
          <cell r="K92">
            <v>629.37114868554863</v>
          </cell>
          <cell r="L92">
            <v>25174.845947421945</v>
          </cell>
          <cell r="M92">
            <v>2.5</v>
          </cell>
          <cell r="N92">
            <v>1573.4278717138716</v>
          </cell>
          <cell r="O92">
            <v>2.5</v>
          </cell>
          <cell r="P92">
            <v>1573.4278717138716</v>
          </cell>
          <cell r="Q92" t="str">
            <v>NO</v>
          </cell>
          <cell r="R92">
            <v>3146.8557434277432</v>
          </cell>
        </row>
        <row r="93">
          <cell r="A93" t="str">
            <v>Ramirez Gutierrez Maria de Jesus</v>
          </cell>
          <cell r="B93" t="str">
            <v>DIF</v>
          </cell>
          <cell r="C93">
            <v>10607.558737522439</v>
          </cell>
          <cell r="D93">
            <v>837.00426264244129</v>
          </cell>
          <cell r="E93">
            <v>9770.5544748799966</v>
          </cell>
          <cell r="F93">
            <v>45658</v>
          </cell>
          <cell r="G93">
            <v>46022</v>
          </cell>
          <cell r="H93">
            <v>0.12328767123287671</v>
          </cell>
          <cell r="I93">
            <v>365</v>
          </cell>
          <cell r="J93">
            <v>40</v>
          </cell>
          <cell r="K93">
            <v>348.93285320797497</v>
          </cell>
          <cell r="L93">
            <v>13957.314128318998</v>
          </cell>
          <cell r="M93">
            <v>2.5</v>
          </cell>
          <cell r="N93">
            <v>872.33213301993737</v>
          </cell>
          <cell r="O93">
            <v>2.5</v>
          </cell>
          <cell r="P93">
            <v>872.33213301993737</v>
          </cell>
          <cell r="Q93" t="str">
            <v>NO</v>
          </cell>
          <cell r="R93">
            <v>1744.6642660398747</v>
          </cell>
        </row>
        <row r="94">
          <cell r="A94" t="str">
            <v>Molina Juarez Esmeralda de Jesus</v>
          </cell>
          <cell r="B94" t="str">
            <v>DIF</v>
          </cell>
          <cell r="C94">
            <v>10607.558737522439</v>
          </cell>
          <cell r="D94">
            <v>837.00426264244129</v>
          </cell>
          <cell r="E94">
            <v>9770.5544748799966</v>
          </cell>
          <cell r="F94">
            <v>45658</v>
          </cell>
          <cell r="G94">
            <v>46022</v>
          </cell>
          <cell r="H94">
            <v>0.12328767123287671</v>
          </cell>
          <cell r="I94">
            <v>365</v>
          </cell>
          <cell r="J94">
            <v>40</v>
          </cell>
          <cell r="K94">
            <v>348.93285320797497</v>
          </cell>
          <cell r="L94">
            <v>13957.314128318998</v>
          </cell>
          <cell r="M94">
            <v>2.5</v>
          </cell>
          <cell r="N94">
            <v>872.33213301993737</v>
          </cell>
          <cell r="O94">
            <v>2.5</v>
          </cell>
          <cell r="P94">
            <v>872.33213301993737</v>
          </cell>
          <cell r="Q94" t="str">
            <v>NO</v>
          </cell>
          <cell r="R94">
            <v>1744.6642660398747</v>
          </cell>
        </row>
        <row r="95">
          <cell r="A95" t="str">
            <v>Avalos Gonzalez Noemi</v>
          </cell>
          <cell r="B95" t="str">
            <v>DIF</v>
          </cell>
          <cell r="C95">
            <v>7162.9555059245904</v>
          </cell>
          <cell r="D95">
            <v>244.62143104459534</v>
          </cell>
          <cell r="E95">
            <v>6918.3340748799947</v>
          </cell>
          <cell r="F95">
            <v>45658</v>
          </cell>
          <cell r="G95">
            <v>46022</v>
          </cell>
          <cell r="H95">
            <v>0.12328767123287671</v>
          </cell>
          <cell r="I95">
            <v>365</v>
          </cell>
          <cell r="J95">
            <v>40</v>
          </cell>
          <cell r="K95">
            <v>235.62353637909837</v>
          </cell>
          <cell r="L95">
            <v>9424.9414551639347</v>
          </cell>
          <cell r="M95">
            <v>2.5</v>
          </cell>
          <cell r="N95">
            <v>589.05884094774592</v>
          </cell>
          <cell r="O95">
            <v>2.5</v>
          </cell>
          <cell r="P95">
            <v>589.05884094774592</v>
          </cell>
          <cell r="Q95" t="str">
            <v>NO</v>
          </cell>
          <cell r="R95">
            <v>1178.1176818954918</v>
          </cell>
        </row>
        <row r="96">
          <cell r="A96" t="str">
            <v>Barajas Hernandez Gladis Rubi</v>
          </cell>
          <cell r="B96" t="str">
            <v>DIF</v>
          </cell>
          <cell r="C96">
            <v>7162.9555059245904</v>
          </cell>
          <cell r="D96">
            <v>244.62143104459534</v>
          </cell>
          <cell r="E96">
            <v>6918.3340748799947</v>
          </cell>
          <cell r="F96">
            <v>45658</v>
          </cell>
          <cell r="G96">
            <v>46022</v>
          </cell>
          <cell r="H96">
            <v>0.12328767123287671</v>
          </cell>
          <cell r="I96">
            <v>365</v>
          </cell>
          <cell r="J96">
            <v>40</v>
          </cell>
          <cell r="K96">
            <v>235.62353637909837</v>
          </cell>
          <cell r="L96">
            <v>9424.9414551639347</v>
          </cell>
          <cell r="M96">
            <v>2.5</v>
          </cell>
          <cell r="N96">
            <v>589.05884094774592</v>
          </cell>
          <cell r="O96">
            <v>2.5</v>
          </cell>
          <cell r="P96">
            <v>589.05884094774592</v>
          </cell>
          <cell r="Q96" t="str">
            <v>NO</v>
          </cell>
          <cell r="R96">
            <v>1178.1176818954918</v>
          </cell>
        </row>
        <row r="97">
          <cell r="A97" t="str">
            <v>Jimenez Rosas Georgina</v>
          </cell>
          <cell r="B97" t="str">
            <v>DIF</v>
          </cell>
          <cell r="C97">
            <v>7162.9555059245904</v>
          </cell>
          <cell r="D97">
            <v>244.62143104459534</v>
          </cell>
          <cell r="E97">
            <v>6918.3340748799947</v>
          </cell>
          <cell r="F97">
            <v>45658</v>
          </cell>
          <cell r="G97">
            <v>46022</v>
          </cell>
          <cell r="H97">
            <v>0.12328767123287671</v>
          </cell>
          <cell r="I97">
            <v>365</v>
          </cell>
          <cell r="J97">
            <v>40</v>
          </cell>
          <cell r="K97">
            <v>235.62353637909837</v>
          </cell>
          <cell r="L97">
            <v>9424.9414551639347</v>
          </cell>
          <cell r="M97">
            <v>2.5</v>
          </cell>
          <cell r="N97">
            <v>589.05884094774592</v>
          </cell>
          <cell r="O97">
            <v>2.5</v>
          </cell>
          <cell r="P97">
            <v>589.05884094774592</v>
          </cell>
          <cell r="Q97" t="str">
            <v>NO</v>
          </cell>
          <cell r="R97">
            <v>1178.1176818954918</v>
          </cell>
        </row>
        <row r="98">
          <cell r="A98" t="str">
            <v>Trujillo Lopez Maria Guadalupe</v>
          </cell>
          <cell r="B98" t="str">
            <v>DIF</v>
          </cell>
          <cell r="C98">
            <v>7162.9555059245904</v>
          </cell>
          <cell r="D98">
            <v>244.62143104459534</v>
          </cell>
          <cell r="E98">
            <v>6918.3340748799947</v>
          </cell>
          <cell r="F98">
            <v>45658</v>
          </cell>
          <cell r="G98">
            <v>46022</v>
          </cell>
          <cell r="H98">
            <v>0.12328767123287671</v>
          </cell>
          <cell r="I98">
            <v>365</v>
          </cell>
          <cell r="J98">
            <v>40</v>
          </cell>
          <cell r="K98">
            <v>235.62353637909837</v>
          </cell>
          <cell r="L98">
            <v>9424.9414551639347</v>
          </cell>
          <cell r="M98">
            <v>2.5</v>
          </cell>
          <cell r="N98">
            <v>589.05884094774592</v>
          </cell>
          <cell r="O98">
            <v>2.5</v>
          </cell>
          <cell r="P98">
            <v>589.05884094774592</v>
          </cell>
          <cell r="Q98" t="str">
            <v>NO</v>
          </cell>
          <cell r="R98">
            <v>1178.1176818954918</v>
          </cell>
        </row>
        <row r="99">
          <cell r="A99" t="str">
            <v>Hernandez Savala Maria Guadalupe Monserrat</v>
          </cell>
          <cell r="B99" t="str">
            <v>DIF</v>
          </cell>
          <cell r="C99">
            <v>7162.9555059245904</v>
          </cell>
          <cell r="D99">
            <v>244.62143104459534</v>
          </cell>
          <cell r="E99">
            <v>6918.3340748799947</v>
          </cell>
          <cell r="F99">
            <v>45658</v>
          </cell>
          <cell r="G99">
            <v>46022</v>
          </cell>
          <cell r="H99">
            <v>0.12328767123287671</v>
          </cell>
          <cell r="I99">
            <v>365</v>
          </cell>
          <cell r="J99">
            <v>40</v>
          </cell>
          <cell r="K99">
            <v>235.62353637909837</v>
          </cell>
          <cell r="L99">
            <v>9424.9414551639347</v>
          </cell>
          <cell r="M99">
            <v>2.5</v>
          </cell>
          <cell r="N99">
            <v>589.05884094774592</v>
          </cell>
          <cell r="O99">
            <v>2.5</v>
          </cell>
          <cell r="P99">
            <v>589.05884094774592</v>
          </cell>
          <cell r="Q99" t="str">
            <v>NO</v>
          </cell>
          <cell r="R99">
            <v>1178.1176818954918</v>
          </cell>
        </row>
        <row r="100">
          <cell r="A100" t="str">
            <v>Rodriguez Villanueva Mayte Berenice</v>
          </cell>
          <cell r="B100" t="str">
            <v>DIF</v>
          </cell>
          <cell r="C100">
            <v>7162.9555059245904</v>
          </cell>
          <cell r="D100">
            <v>244.62143104459534</v>
          </cell>
          <cell r="E100">
            <v>6918.3340748799947</v>
          </cell>
          <cell r="F100">
            <v>45658</v>
          </cell>
          <cell r="G100">
            <v>46022</v>
          </cell>
          <cell r="H100">
            <v>0.12328767123287671</v>
          </cell>
          <cell r="I100">
            <v>365</v>
          </cell>
          <cell r="J100">
            <v>40</v>
          </cell>
          <cell r="K100">
            <v>235.62353637909837</v>
          </cell>
          <cell r="L100">
            <v>9424.9414551639347</v>
          </cell>
          <cell r="M100">
            <v>2.5</v>
          </cell>
          <cell r="N100">
            <v>589.05884094774592</v>
          </cell>
          <cell r="O100">
            <v>2.5</v>
          </cell>
          <cell r="P100">
            <v>589.05884094774592</v>
          </cell>
          <cell r="Q100" t="str">
            <v>NO</v>
          </cell>
          <cell r="R100">
            <v>1178.1176818954918</v>
          </cell>
        </row>
        <row r="101">
          <cell r="A101" t="str">
            <v>Gonzalez Barrrera Guillermina</v>
          </cell>
          <cell r="B101" t="str">
            <v>DIF</v>
          </cell>
          <cell r="C101">
            <v>7162.9555059245904</v>
          </cell>
          <cell r="D101">
            <v>244.62143104459534</v>
          </cell>
          <cell r="E101">
            <v>6918.3340748799947</v>
          </cell>
          <cell r="F101">
            <v>45658</v>
          </cell>
          <cell r="G101">
            <v>46022</v>
          </cell>
          <cell r="H101">
            <v>0.12328767123287671</v>
          </cell>
          <cell r="I101">
            <v>365</v>
          </cell>
          <cell r="J101">
            <v>40</v>
          </cell>
          <cell r="K101">
            <v>235.62353637909837</v>
          </cell>
          <cell r="L101">
            <v>9424.9414551639347</v>
          </cell>
          <cell r="M101">
            <v>2.5</v>
          </cell>
          <cell r="N101">
            <v>589.05884094774592</v>
          </cell>
          <cell r="O101">
            <v>2.5</v>
          </cell>
          <cell r="P101">
            <v>589.05884094774592</v>
          </cell>
          <cell r="Q101" t="str">
            <v>NO</v>
          </cell>
          <cell r="R101">
            <v>1178.1176818954918</v>
          </cell>
        </row>
        <row r="102">
          <cell r="A102" t="str">
            <v>Olivares Castro Araceli</v>
          </cell>
          <cell r="B102" t="str">
            <v>DIF</v>
          </cell>
          <cell r="C102">
            <v>7162.9555059245904</v>
          </cell>
          <cell r="D102">
            <v>244.62143104459534</v>
          </cell>
          <cell r="E102">
            <v>6918.3340748799947</v>
          </cell>
          <cell r="F102">
            <v>45658</v>
          </cell>
          <cell r="G102">
            <v>46022</v>
          </cell>
          <cell r="H102">
            <v>0.12328767123287671</v>
          </cell>
          <cell r="I102">
            <v>365</v>
          </cell>
          <cell r="J102">
            <v>40</v>
          </cell>
          <cell r="K102">
            <v>235.62353637909837</v>
          </cell>
          <cell r="L102">
            <v>9424.9414551639347</v>
          </cell>
          <cell r="M102">
            <v>2.5</v>
          </cell>
          <cell r="N102">
            <v>589.05884094774592</v>
          </cell>
          <cell r="O102">
            <v>2.5</v>
          </cell>
          <cell r="P102">
            <v>589.05884094774592</v>
          </cell>
          <cell r="Q102" t="str">
            <v>NO</v>
          </cell>
          <cell r="R102">
            <v>1178.1176818954918</v>
          </cell>
        </row>
        <row r="103">
          <cell r="A103" t="str">
            <v>Jurado Sagrero Anita</v>
          </cell>
          <cell r="B103" t="str">
            <v>DIF</v>
          </cell>
          <cell r="C103">
            <v>7162.9555059245904</v>
          </cell>
          <cell r="D103">
            <v>244.62143104459534</v>
          </cell>
          <cell r="E103">
            <v>6918.3340748799947</v>
          </cell>
          <cell r="F103">
            <v>45658</v>
          </cell>
          <cell r="G103">
            <v>46022</v>
          </cell>
          <cell r="H103">
            <v>0.12328767123287671</v>
          </cell>
          <cell r="I103">
            <v>365</v>
          </cell>
          <cell r="J103">
            <v>40</v>
          </cell>
          <cell r="K103">
            <v>235.62353637909837</v>
          </cell>
          <cell r="L103">
            <v>9424.9414551639347</v>
          </cell>
          <cell r="M103">
            <v>2.5</v>
          </cell>
          <cell r="N103">
            <v>589.05884094774592</v>
          </cell>
          <cell r="O103">
            <v>2.5</v>
          </cell>
          <cell r="P103">
            <v>589.05884094774592</v>
          </cell>
          <cell r="Q103" t="str">
            <v>NO</v>
          </cell>
          <cell r="R103">
            <v>1178.1176818954918</v>
          </cell>
        </row>
        <row r="104">
          <cell r="A104" t="str">
            <v>Bañales Lomeli Maria Guadalupe</v>
          </cell>
          <cell r="B104" t="str">
            <v>DIF</v>
          </cell>
          <cell r="C104">
            <v>7162.9555059245904</v>
          </cell>
          <cell r="D104">
            <v>244.62143104459534</v>
          </cell>
          <cell r="E104">
            <v>6918.3340748799947</v>
          </cell>
          <cell r="F104">
            <v>45658</v>
          </cell>
          <cell r="G104">
            <v>46022</v>
          </cell>
          <cell r="H104">
            <v>0.12328767123287671</v>
          </cell>
          <cell r="I104">
            <v>365</v>
          </cell>
          <cell r="J104">
            <v>40</v>
          </cell>
          <cell r="K104">
            <v>235.62353637909837</v>
          </cell>
          <cell r="L104">
            <v>9424.9414551639347</v>
          </cell>
          <cell r="M104">
            <v>2.5</v>
          </cell>
          <cell r="N104">
            <v>589.05884094774592</v>
          </cell>
          <cell r="O104">
            <v>2.5</v>
          </cell>
          <cell r="P104">
            <v>589.05884094774592</v>
          </cell>
          <cell r="Q104" t="str">
            <v>NO</v>
          </cell>
          <cell r="R104">
            <v>1178.1176818954918</v>
          </cell>
        </row>
        <row r="105">
          <cell r="A105" t="str">
            <v>Bañales Padilla Maria de los Angeles</v>
          </cell>
          <cell r="B105" t="str">
            <v>DIF</v>
          </cell>
          <cell r="C105">
            <v>7162.9555059245904</v>
          </cell>
          <cell r="D105">
            <v>244.62143104459534</v>
          </cell>
          <cell r="E105">
            <v>6918.3340748799947</v>
          </cell>
          <cell r="F105">
            <v>45658</v>
          </cell>
          <cell r="G105">
            <v>46022</v>
          </cell>
          <cell r="H105">
            <v>0.12328767123287671</v>
          </cell>
          <cell r="I105">
            <v>365</v>
          </cell>
          <cell r="J105">
            <v>40</v>
          </cell>
          <cell r="K105">
            <v>235.62353637909837</v>
          </cell>
          <cell r="L105">
            <v>9424.9414551639347</v>
          </cell>
          <cell r="M105">
            <v>2.5</v>
          </cell>
          <cell r="N105">
            <v>589.05884094774592</v>
          </cell>
          <cell r="O105">
            <v>2.5</v>
          </cell>
          <cell r="P105">
            <v>589.05884094774592</v>
          </cell>
          <cell r="Q105" t="str">
            <v>NO</v>
          </cell>
          <cell r="R105">
            <v>1178.1176818954918</v>
          </cell>
        </row>
        <row r="106">
          <cell r="A106" t="str">
            <v>Garcia Zaragoza Clara</v>
          </cell>
          <cell r="B106" t="str">
            <v>DIF</v>
          </cell>
          <cell r="C106">
            <v>7162.9555059245904</v>
          </cell>
          <cell r="D106">
            <v>244.62143104459534</v>
          </cell>
          <cell r="E106">
            <v>6918.3340748799947</v>
          </cell>
          <cell r="F106">
            <v>45658</v>
          </cell>
          <cell r="G106">
            <v>46022</v>
          </cell>
          <cell r="H106">
            <v>0.12328767123287671</v>
          </cell>
          <cell r="I106">
            <v>365</v>
          </cell>
          <cell r="J106">
            <v>40</v>
          </cell>
          <cell r="K106">
            <v>235.62353637909837</v>
          </cell>
          <cell r="L106">
            <v>9424.9414551639347</v>
          </cell>
          <cell r="M106">
            <v>2.5</v>
          </cell>
          <cell r="N106">
            <v>589.05884094774592</v>
          </cell>
          <cell r="O106">
            <v>2.5</v>
          </cell>
          <cell r="P106">
            <v>589.05884094774592</v>
          </cell>
          <cell r="Q106" t="str">
            <v>NO</v>
          </cell>
          <cell r="R106">
            <v>1178.1176818954918</v>
          </cell>
        </row>
        <row r="107">
          <cell r="A107" t="str">
            <v>Aguiñiga Sanchez Ma. Isabel</v>
          </cell>
          <cell r="B107" t="str">
            <v>DIF</v>
          </cell>
          <cell r="C107">
            <v>7162.9555059245904</v>
          </cell>
          <cell r="D107">
            <v>244.62143104459534</v>
          </cell>
          <cell r="E107">
            <v>6918.3340748799947</v>
          </cell>
          <cell r="F107">
            <v>45658</v>
          </cell>
          <cell r="G107">
            <v>46022</v>
          </cell>
          <cell r="H107">
            <v>0.12328767123287671</v>
          </cell>
          <cell r="I107">
            <v>365</v>
          </cell>
          <cell r="J107">
            <v>40</v>
          </cell>
          <cell r="K107">
            <v>235.62353637909837</v>
          </cell>
          <cell r="L107">
            <v>9424.9414551639347</v>
          </cell>
          <cell r="M107">
            <v>2.5</v>
          </cell>
          <cell r="N107">
            <v>589.05884094774592</v>
          </cell>
          <cell r="O107">
            <v>2.5</v>
          </cell>
          <cell r="P107">
            <v>589.05884094774592</v>
          </cell>
          <cell r="Q107" t="str">
            <v>NO</v>
          </cell>
          <cell r="R107">
            <v>1178.1176818954918</v>
          </cell>
        </row>
        <row r="108">
          <cell r="A108" t="str">
            <v>Rodriguez Sanchez Brenda Susana</v>
          </cell>
          <cell r="B108" t="str">
            <v>DIF</v>
          </cell>
          <cell r="C108">
            <v>7162.9555059245904</v>
          </cell>
          <cell r="D108">
            <v>244.62143104459534</v>
          </cell>
          <cell r="E108">
            <v>6918.3340748799947</v>
          </cell>
          <cell r="F108">
            <v>45658</v>
          </cell>
          <cell r="G108">
            <v>46022</v>
          </cell>
          <cell r="H108">
            <v>0.12328767123287671</v>
          </cell>
          <cell r="I108">
            <v>365</v>
          </cell>
          <cell r="J108">
            <v>40</v>
          </cell>
          <cell r="K108">
            <v>235.62353637909837</v>
          </cell>
          <cell r="L108">
            <v>9424.9414551639347</v>
          </cell>
          <cell r="M108">
            <v>2.5</v>
          </cell>
          <cell r="N108">
            <v>589.05884094774592</v>
          </cell>
          <cell r="O108">
            <v>2.5</v>
          </cell>
          <cell r="P108">
            <v>589.05884094774592</v>
          </cell>
          <cell r="Q108" t="str">
            <v>NO</v>
          </cell>
          <cell r="R108">
            <v>1178.1176818954918</v>
          </cell>
        </row>
        <row r="109">
          <cell r="A109" t="str">
            <v>Garibay Gonzalez Ramon</v>
          </cell>
          <cell r="B109" t="str">
            <v>DIF</v>
          </cell>
          <cell r="C109">
            <v>8042.3109816876113</v>
          </cell>
          <cell r="D109">
            <v>557.90530680761208</v>
          </cell>
          <cell r="E109">
            <v>7484.4056748799994</v>
          </cell>
          <cell r="F109">
            <v>45658</v>
          </cell>
          <cell r="G109">
            <v>46022</v>
          </cell>
          <cell r="H109">
            <v>0.12328767123287671</v>
          </cell>
          <cell r="I109">
            <v>365</v>
          </cell>
          <cell r="J109">
            <v>40</v>
          </cell>
          <cell r="K109">
            <v>264.54970334498722</v>
          </cell>
          <cell r="L109">
            <v>10581.988133799488</v>
          </cell>
          <cell r="M109">
            <v>2.5</v>
          </cell>
          <cell r="N109">
            <v>661.37425836246803</v>
          </cell>
          <cell r="O109">
            <v>2.5</v>
          </cell>
          <cell r="P109">
            <v>661.37425836246803</v>
          </cell>
          <cell r="Q109" t="str">
            <v>NO</v>
          </cell>
          <cell r="R109">
            <v>1322.7485167249361</v>
          </cell>
        </row>
        <row r="110">
          <cell r="A110" t="str">
            <v>Marron Rojas Daniel</v>
          </cell>
          <cell r="B110" t="str">
            <v>FOMENTO DEPORTIVO</v>
          </cell>
          <cell r="C110">
            <v>12016.168419047615</v>
          </cell>
          <cell r="D110">
            <v>1035.7337470476184</v>
          </cell>
          <cell r="E110">
            <v>10980.434671999998</v>
          </cell>
          <cell r="F110">
            <v>45658</v>
          </cell>
          <cell r="G110">
            <v>46022</v>
          </cell>
          <cell r="H110">
            <v>0.12328767123287671</v>
          </cell>
          <cell r="I110">
            <v>365</v>
          </cell>
          <cell r="J110">
            <v>40</v>
          </cell>
          <cell r="K110">
            <v>395.26869799498735</v>
          </cell>
          <cell r="L110">
            <v>15810.747919799494</v>
          </cell>
          <cell r="M110">
            <v>2.5</v>
          </cell>
          <cell r="N110">
            <v>988.1717449874684</v>
          </cell>
          <cell r="O110">
            <v>2.5</v>
          </cell>
          <cell r="P110">
            <v>988.1717449874684</v>
          </cell>
          <cell r="Q110" t="str">
            <v>NO</v>
          </cell>
          <cell r="R110">
            <v>1976.3434899749368</v>
          </cell>
        </row>
        <row r="111">
          <cell r="A111" t="str">
            <v>Martinez Zambrano Nadia</v>
          </cell>
          <cell r="B111" t="str">
            <v>FOMENTO DEPORTIVO</v>
          </cell>
          <cell r="C111">
            <v>9772.9914125673222</v>
          </cell>
          <cell r="D111">
            <v>746.20333768732462</v>
          </cell>
          <cell r="E111">
            <v>9026.788074879998</v>
          </cell>
          <cell r="F111">
            <v>45658</v>
          </cell>
          <cell r="G111">
            <v>46022</v>
          </cell>
          <cell r="H111">
            <v>0.12328767123287671</v>
          </cell>
          <cell r="I111">
            <v>365</v>
          </cell>
          <cell r="J111">
            <v>40</v>
          </cell>
          <cell r="K111">
            <v>321.47998067655669</v>
          </cell>
          <cell r="L111">
            <v>12859.199227062269</v>
          </cell>
          <cell r="M111">
            <v>2.5</v>
          </cell>
          <cell r="N111">
            <v>803.69995169139179</v>
          </cell>
          <cell r="O111">
            <v>2.5</v>
          </cell>
          <cell r="P111">
            <v>803.69995169139179</v>
          </cell>
          <cell r="Q111" t="str">
            <v>NO</v>
          </cell>
          <cell r="R111">
            <v>1607.3999033827836</v>
          </cell>
        </row>
        <row r="112">
          <cell r="A112" t="str">
            <v>Avalos Guzman Enrique</v>
          </cell>
          <cell r="B112" t="str">
            <v>DESARROLLO ECONOMICO E INTEGRAL</v>
          </cell>
          <cell r="C112">
            <v>10504.00218456014</v>
          </cell>
          <cell r="D112">
            <v>825.7373096801432</v>
          </cell>
          <cell r="E112">
            <v>9678.2648748799966</v>
          </cell>
          <cell r="F112">
            <v>45658</v>
          </cell>
          <cell r="G112">
            <v>46022</v>
          </cell>
          <cell r="H112">
            <v>0.12328767123287671</v>
          </cell>
          <cell r="I112">
            <v>365</v>
          </cell>
          <cell r="J112">
            <v>40</v>
          </cell>
          <cell r="K112">
            <v>345.52638765000461</v>
          </cell>
          <cell r="L112">
            <v>13821.055506000184</v>
          </cell>
          <cell r="M112">
            <v>2.5</v>
          </cell>
          <cell r="N112">
            <v>863.81596912501152</v>
          </cell>
          <cell r="O112">
            <v>2.5</v>
          </cell>
          <cell r="P112">
            <v>863.81596912501152</v>
          </cell>
          <cell r="Q112" t="str">
            <v>NO</v>
          </cell>
          <cell r="R112">
            <v>1727.631938250023</v>
          </cell>
        </row>
        <row r="113">
          <cell r="A113" t="str">
            <v>Hernandez Amezcua Juan Ignacio</v>
          </cell>
          <cell r="B113" t="str">
            <v>DESARROLLO ECONOMICO E INTEGRAL</v>
          </cell>
          <cell r="C113">
            <v>10504.00218456014</v>
          </cell>
          <cell r="D113">
            <v>825.7373096801432</v>
          </cell>
          <cell r="E113">
            <v>9678.2648748799966</v>
          </cell>
          <cell r="F113">
            <v>45658</v>
          </cell>
          <cell r="G113">
            <v>46022</v>
          </cell>
          <cell r="H113">
            <v>0.12328767123287671</v>
          </cell>
          <cell r="I113">
            <v>365</v>
          </cell>
          <cell r="J113">
            <v>40</v>
          </cell>
          <cell r="K113">
            <v>345.52638765000461</v>
          </cell>
          <cell r="L113">
            <v>13821.055506000184</v>
          </cell>
          <cell r="M113">
            <v>2.5</v>
          </cell>
          <cell r="N113">
            <v>863.81596912501152</v>
          </cell>
          <cell r="O113">
            <v>2.5</v>
          </cell>
          <cell r="P113">
            <v>863.81596912501152</v>
          </cell>
          <cell r="Q113" t="str">
            <v>NO</v>
          </cell>
          <cell r="R113">
            <v>1727.631938250023</v>
          </cell>
        </row>
        <row r="114">
          <cell r="A114" t="str">
            <v>Zaragoza Pantoja Eduardo Javier</v>
          </cell>
          <cell r="B114" t="str">
            <v>COMUNICACIÓN</v>
          </cell>
          <cell r="C114">
            <v>17441.375290335698</v>
          </cell>
          <cell r="D114">
            <v>2057.4807700157053</v>
          </cell>
          <cell r="E114">
            <v>15383.894520319993</v>
          </cell>
          <cell r="F114">
            <v>45658</v>
          </cell>
          <cell r="G114">
            <v>46022</v>
          </cell>
          <cell r="H114">
            <v>0.12328767123287671</v>
          </cell>
          <cell r="I114">
            <v>365</v>
          </cell>
          <cell r="J114">
            <v>40</v>
          </cell>
          <cell r="K114">
            <v>573.72945033999008</v>
          </cell>
          <cell r="L114">
            <v>22949.178013599601</v>
          </cell>
          <cell r="M114">
            <v>2.5</v>
          </cell>
          <cell r="N114">
            <v>1434.3236258499751</v>
          </cell>
          <cell r="O114">
            <v>2.5</v>
          </cell>
          <cell r="P114">
            <v>1434.3236258499751</v>
          </cell>
          <cell r="Q114" t="str">
            <v>NO</v>
          </cell>
          <cell r="R114">
            <v>2868.6472516999502</v>
          </cell>
        </row>
        <row r="115">
          <cell r="A115" t="str">
            <v>Vargas Barragan Ulises</v>
          </cell>
          <cell r="B115" t="str">
            <v>COMUNICACIÓN</v>
          </cell>
          <cell r="C115">
            <v>9772.9914125673222</v>
          </cell>
          <cell r="D115">
            <v>746.20333768732462</v>
          </cell>
          <cell r="E115">
            <v>9026.788074879998</v>
          </cell>
          <cell r="F115">
            <v>45658</v>
          </cell>
          <cell r="G115">
            <v>46022</v>
          </cell>
          <cell r="H115">
            <v>0.12328767123287671</v>
          </cell>
          <cell r="I115">
            <v>365</v>
          </cell>
          <cell r="J115">
            <v>40</v>
          </cell>
          <cell r="K115">
            <v>321.47998067655669</v>
          </cell>
          <cell r="L115">
            <v>12859.199227062269</v>
          </cell>
          <cell r="M115">
            <v>2.5</v>
          </cell>
          <cell r="N115">
            <v>803.69995169139179</v>
          </cell>
          <cell r="O115">
            <v>2.5</v>
          </cell>
          <cell r="P115">
            <v>803.69995169139179</v>
          </cell>
          <cell r="Q115" t="str">
            <v>NO</v>
          </cell>
          <cell r="R115">
            <v>1607.3999033827836</v>
          </cell>
        </row>
        <row r="116">
          <cell r="A116" t="str">
            <v>Chavez Lopez Jazmin</v>
          </cell>
          <cell r="B116" t="str">
            <v>COMUNICACIÓN</v>
          </cell>
          <cell r="C116">
            <v>9772.9914125673222</v>
          </cell>
          <cell r="D116">
            <v>746.20333768732462</v>
          </cell>
          <cell r="E116">
            <v>9026.788074879998</v>
          </cell>
          <cell r="F116">
            <v>45658</v>
          </cell>
          <cell r="G116">
            <v>46022</v>
          </cell>
          <cell r="H116">
            <v>0.12328767123287671</v>
          </cell>
          <cell r="I116">
            <v>365</v>
          </cell>
          <cell r="J116">
            <v>40</v>
          </cell>
          <cell r="K116">
            <v>321.47998067655669</v>
          </cell>
          <cell r="L116">
            <v>12859.199227062269</v>
          </cell>
          <cell r="M116">
            <v>2.5</v>
          </cell>
          <cell r="N116">
            <v>803.69995169139179</v>
          </cell>
          <cell r="O116">
            <v>2.5</v>
          </cell>
          <cell r="P116">
            <v>803.69995169139179</v>
          </cell>
          <cell r="Q116" t="str">
            <v>NO</v>
          </cell>
          <cell r="R116">
            <v>1607.3999033827836</v>
          </cell>
        </row>
        <row r="117">
          <cell r="A117" t="str">
            <v>Hurtado Chavez Alfonso</v>
          </cell>
          <cell r="B117" t="str">
            <v>SISTEMAS</v>
          </cell>
          <cell r="C117">
            <v>17441.375290335698</v>
          </cell>
          <cell r="D117">
            <v>2057.4807700157053</v>
          </cell>
          <cell r="E117">
            <v>15383.894520319993</v>
          </cell>
          <cell r="F117">
            <v>45658</v>
          </cell>
          <cell r="G117">
            <v>46022</v>
          </cell>
          <cell r="H117">
            <v>0.12328767123287671</v>
          </cell>
          <cell r="I117">
            <v>365</v>
          </cell>
          <cell r="J117">
            <v>40</v>
          </cell>
          <cell r="K117">
            <v>573.72945033999008</v>
          </cell>
          <cell r="L117">
            <v>22949.178013599601</v>
          </cell>
          <cell r="M117">
            <v>2.5</v>
          </cell>
          <cell r="N117">
            <v>1434.3236258499751</v>
          </cell>
          <cell r="O117">
            <v>2.5</v>
          </cell>
          <cell r="P117">
            <v>1434.3236258499751</v>
          </cell>
          <cell r="Q117" t="str">
            <v>NO</v>
          </cell>
          <cell r="R117">
            <v>2868.6472516999502</v>
          </cell>
        </row>
        <row r="118">
          <cell r="A118" t="str">
            <v>Lopez Lopez Karina Isabel</v>
          </cell>
          <cell r="B118" t="str">
            <v>IMJU</v>
          </cell>
          <cell r="C118">
            <v>9082.3109816876076</v>
          </cell>
          <cell r="D118">
            <v>671.05730680761167</v>
          </cell>
          <cell r="E118">
            <v>8411.2536748799957</v>
          </cell>
          <cell r="F118">
            <v>45658</v>
          </cell>
          <cell r="G118">
            <v>46022</v>
          </cell>
          <cell r="H118">
            <v>0.12328767123287671</v>
          </cell>
          <cell r="I118">
            <v>365</v>
          </cell>
          <cell r="J118">
            <v>40</v>
          </cell>
          <cell r="K118">
            <v>298.76022966077659</v>
          </cell>
          <cell r="L118">
            <v>11950.409186431063</v>
          </cell>
          <cell r="M118">
            <v>2.5</v>
          </cell>
          <cell r="N118">
            <v>746.90057415194144</v>
          </cell>
          <cell r="O118">
            <v>2.5</v>
          </cell>
          <cell r="P118">
            <v>746.90057415194144</v>
          </cell>
          <cell r="Q118" t="str">
            <v>NO</v>
          </cell>
          <cell r="R118">
            <v>1493.8011483038829</v>
          </cell>
        </row>
        <row r="119">
          <cell r="A119" t="str">
            <v>Ochoa Fierro Maria Gudalupe</v>
          </cell>
          <cell r="B119" t="str">
            <v>IMJU</v>
          </cell>
          <cell r="C119">
            <v>9082.3109816876076</v>
          </cell>
          <cell r="D119">
            <v>671.05730680761167</v>
          </cell>
          <cell r="E119">
            <v>8411.2536748799957</v>
          </cell>
          <cell r="F119">
            <v>45658</v>
          </cell>
          <cell r="G119">
            <v>46022</v>
          </cell>
          <cell r="H119">
            <v>0.12328767123287671</v>
          </cell>
          <cell r="I119">
            <v>365</v>
          </cell>
          <cell r="J119">
            <v>40</v>
          </cell>
          <cell r="K119">
            <v>298.76022966077659</v>
          </cell>
          <cell r="L119">
            <v>11950.409186431063</v>
          </cell>
          <cell r="M119">
            <v>2.5</v>
          </cell>
          <cell r="N119">
            <v>746.90057415194144</v>
          </cell>
          <cell r="O119">
            <v>2.5</v>
          </cell>
          <cell r="P119">
            <v>746.90057415194144</v>
          </cell>
          <cell r="Q119" t="str">
            <v>NO</v>
          </cell>
          <cell r="R119">
            <v>1493.8011483038829</v>
          </cell>
        </row>
        <row r="120">
          <cell r="A120" t="str">
            <v>Valdez Alonso</v>
          </cell>
          <cell r="B120" t="str">
            <v>EDUCACION Y CULTURA</v>
          </cell>
          <cell r="C120">
            <v>12016.168419047615</v>
          </cell>
          <cell r="D120">
            <v>1035.7337470476184</v>
          </cell>
          <cell r="E120">
            <v>10980.434671999998</v>
          </cell>
          <cell r="F120">
            <v>45658</v>
          </cell>
          <cell r="G120">
            <v>46022</v>
          </cell>
          <cell r="H120">
            <v>0.12328767123287671</v>
          </cell>
          <cell r="I120">
            <v>365</v>
          </cell>
          <cell r="J120">
            <v>40</v>
          </cell>
          <cell r="K120">
            <v>395.26869799498735</v>
          </cell>
          <cell r="L120">
            <v>15810.747919799494</v>
          </cell>
          <cell r="M120">
            <v>2.5</v>
          </cell>
          <cell r="N120">
            <v>988.1717449874684</v>
          </cell>
          <cell r="O120">
            <v>2.5</v>
          </cell>
          <cell r="P120">
            <v>988.1717449874684</v>
          </cell>
          <cell r="Q120" t="str">
            <v>NO</v>
          </cell>
          <cell r="R120">
            <v>1976.3434899749368</v>
          </cell>
        </row>
        <row r="121">
          <cell r="A121" t="str">
            <v>Ruiz Ramirez Jesus Gonzalo</v>
          </cell>
          <cell r="B121" t="str">
            <v>EDUCACION Y CULTURA</v>
          </cell>
          <cell r="C121">
            <v>12016.168419047615</v>
          </cell>
          <cell r="D121">
            <v>1035.7337470476184</v>
          </cell>
          <cell r="E121">
            <v>10980.434671999998</v>
          </cell>
          <cell r="F121">
            <v>45658</v>
          </cell>
          <cell r="G121">
            <v>46022</v>
          </cell>
          <cell r="H121">
            <v>0.12328767123287671</v>
          </cell>
          <cell r="I121">
            <v>365</v>
          </cell>
          <cell r="J121">
            <v>40</v>
          </cell>
          <cell r="K121">
            <v>395.26869799498735</v>
          </cell>
          <cell r="L121">
            <v>15810.747919799494</v>
          </cell>
          <cell r="M121">
            <v>2.5</v>
          </cell>
          <cell r="N121">
            <v>988.1717449874684</v>
          </cell>
          <cell r="O121">
            <v>2.5</v>
          </cell>
          <cell r="P121">
            <v>988.1717449874684</v>
          </cell>
          <cell r="Q121" t="str">
            <v>NO</v>
          </cell>
          <cell r="R121">
            <v>1976.3434899749368</v>
          </cell>
        </row>
        <row r="122">
          <cell r="A122" t="str">
            <v>Anguiano Ramirez Andrea</v>
          </cell>
          <cell r="B122" t="str">
            <v>AGUA POTABLE</v>
          </cell>
          <cell r="C122">
            <v>17448.067050254314</v>
          </cell>
          <cell r="D122">
            <v>2058.910129934322</v>
          </cell>
          <cell r="E122">
            <v>15389.156920319992</v>
          </cell>
          <cell r="F122">
            <v>45658</v>
          </cell>
          <cell r="G122">
            <v>46022</v>
          </cell>
          <cell r="H122">
            <v>0.12328767123287671</v>
          </cell>
          <cell r="I122">
            <v>365</v>
          </cell>
          <cell r="J122">
            <v>40</v>
          </cell>
          <cell r="K122">
            <v>573.94957402152352</v>
          </cell>
          <cell r="L122">
            <v>22957.98296086094</v>
          </cell>
          <cell r="M122">
            <v>2.5</v>
          </cell>
          <cell r="N122">
            <v>1434.8739350538087</v>
          </cell>
          <cell r="O122">
            <v>2.5</v>
          </cell>
          <cell r="P122">
            <v>1434.8739350538087</v>
          </cell>
          <cell r="Q122" t="str">
            <v>NO</v>
          </cell>
          <cell r="R122">
            <v>2869.7478701076175</v>
          </cell>
        </row>
        <row r="123">
          <cell r="A123" t="str">
            <v>Avalos Padilla Edith Gabriela</v>
          </cell>
          <cell r="B123" t="str">
            <v>AGUA POTABLE</v>
          </cell>
          <cell r="C123">
            <v>8042.3109816876113</v>
          </cell>
          <cell r="D123">
            <v>557.90530680761208</v>
          </cell>
          <cell r="E123">
            <v>7484.4056748799994</v>
          </cell>
          <cell r="F123">
            <v>45658</v>
          </cell>
          <cell r="G123">
            <v>46022</v>
          </cell>
          <cell r="H123">
            <v>0.12328767123287671</v>
          </cell>
          <cell r="I123">
            <v>365</v>
          </cell>
          <cell r="J123">
            <v>40</v>
          </cell>
          <cell r="K123">
            <v>264.54970334498722</v>
          </cell>
          <cell r="L123">
            <v>10581.988133799488</v>
          </cell>
          <cell r="M123">
            <v>2.5</v>
          </cell>
          <cell r="N123">
            <v>661.37425836246803</v>
          </cell>
          <cell r="O123">
            <v>2.5</v>
          </cell>
          <cell r="P123">
            <v>661.37425836246803</v>
          </cell>
          <cell r="Q123" t="str">
            <v>NO</v>
          </cell>
          <cell r="R123">
            <v>1322.7485167249361</v>
          </cell>
        </row>
        <row r="124">
          <cell r="A124" t="str">
            <v>Aguirre Guzman J. Jesus</v>
          </cell>
          <cell r="B124" t="str">
            <v>AGUA POTABLE</v>
          </cell>
          <cell r="C124">
            <v>14217.488346198825</v>
          </cell>
          <cell r="D124">
            <v>1412.5531756388295</v>
          </cell>
          <cell r="E124">
            <v>12804.935170559995</v>
          </cell>
          <cell r="F124">
            <v>45658</v>
          </cell>
          <cell r="G124">
            <v>46022</v>
          </cell>
          <cell r="H124">
            <v>0.12328767123287671</v>
          </cell>
          <cell r="I124">
            <v>365</v>
          </cell>
          <cell r="J124">
            <v>40</v>
          </cell>
          <cell r="K124">
            <v>467.68053770390873</v>
          </cell>
          <cell r="L124">
            <v>18707.221508156348</v>
          </cell>
          <cell r="M124">
            <v>2.5</v>
          </cell>
          <cell r="N124">
            <v>1169.2013442597718</v>
          </cell>
          <cell r="O124">
            <v>2.5</v>
          </cell>
          <cell r="P124">
            <v>1169.2013442597718</v>
          </cell>
          <cell r="Q124" t="str">
            <v>NO</v>
          </cell>
          <cell r="R124">
            <v>2338.4026885195435</v>
          </cell>
        </row>
        <row r="125">
          <cell r="A125" t="str">
            <v>Martinez Rodriguez Jesus Alberto</v>
          </cell>
          <cell r="B125" t="str">
            <v>AGUA POTABLE</v>
          </cell>
          <cell r="C125">
            <v>8498.8980552962275</v>
          </cell>
          <cell r="D125">
            <v>607.5819804162295</v>
          </cell>
          <cell r="E125">
            <v>7891.3160748799983</v>
          </cell>
          <cell r="F125">
            <v>45658</v>
          </cell>
          <cell r="G125">
            <v>46022</v>
          </cell>
          <cell r="H125">
            <v>0.12328767123287671</v>
          </cell>
          <cell r="I125">
            <v>365</v>
          </cell>
          <cell r="J125">
            <v>40</v>
          </cell>
          <cell r="K125">
            <v>279.56901497684959</v>
          </cell>
          <cell r="L125">
            <v>11182.760599073983</v>
          </cell>
          <cell r="M125">
            <v>2.5</v>
          </cell>
          <cell r="N125">
            <v>698.92253744212394</v>
          </cell>
          <cell r="O125">
            <v>2.5</v>
          </cell>
          <cell r="P125">
            <v>698.92253744212394</v>
          </cell>
          <cell r="Q125" t="str">
            <v>NO</v>
          </cell>
          <cell r="R125">
            <v>1397.8450748842479</v>
          </cell>
        </row>
        <row r="126">
          <cell r="A126" t="str">
            <v>Villanueva Sanchez Alejandro</v>
          </cell>
          <cell r="B126" t="str">
            <v>AGUA POTABLE</v>
          </cell>
          <cell r="C126">
            <v>9772.8747159784543</v>
          </cell>
          <cell r="D126">
            <v>746.19064109845567</v>
          </cell>
          <cell r="E126">
            <v>9026.6840748799987</v>
          </cell>
          <cell r="F126">
            <v>45658</v>
          </cell>
          <cell r="G126">
            <v>46022</v>
          </cell>
          <cell r="H126">
            <v>0.12328767123287671</v>
          </cell>
          <cell r="I126">
            <v>365</v>
          </cell>
          <cell r="J126">
            <v>40</v>
          </cell>
          <cell r="K126">
            <v>321.47614197297548</v>
          </cell>
          <cell r="L126">
            <v>12859.045678919019</v>
          </cell>
          <cell r="M126">
            <v>2.5</v>
          </cell>
          <cell r="N126">
            <v>803.69035493243871</v>
          </cell>
          <cell r="O126">
            <v>2.5</v>
          </cell>
          <cell r="P126">
            <v>803.69035493243871</v>
          </cell>
          <cell r="Q126" t="str">
            <v>NO</v>
          </cell>
          <cell r="R126">
            <v>1607.3807098648774</v>
          </cell>
        </row>
        <row r="127">
          <cell r="A127" t="str">
            <v>Hernandez Olvera Jose</v>
          </cell>
          <cell r="B127" t="str">
            <v>AGUA POTABLE</v>
          </cell>
          <cell r="C127">
            <v>8498.8980552962275</v>
          </cell>
          <cell r="D127">
            <v>607.5819804162295</v>
          </cell>
          <cell r="E127">
            <v>7891.3160748799983</v>
          </cell>
          <cell r="F127">
            <v>45658</v>
          </cell>
          <cell r="G127">
            <v>46022</v>
          </cell>
          <cell r="H127">
            <v>0.12328767123287671</v>
          </cell>
          <cell r="I127">
            <v>365</v>
          </cell>
          <cell r="J127">
            <v>40</v>
          </cell>
          <cell r="K127">
            <v>279.56901497684959</v>
          </cell>
          <cell r="L127">
            <v>11182.760599073983</v>
          </cell>
          <cell r="M127">
            <v>2.5</v>
          </cell>
          <cell r="N127">
            <v>698.92253744212394</v>
          </cell>
          <cell r="O127">
            <v>2.5</v>
          </cell>
          <cell r="P127">
            <v>698.92253744212394</v>
          </cell>
          <cell r="Q127" t="str">
            <v>NO</v>
          </cell>
          <cell r="R127">
            <v>1397.8450748842479</v>
          </cell>
        </row>
        <row r="128">
          <cell r="A128" t="str">
            <v>Gutierrez Chavez Ulises</v>
          </cell>
          <cell r="B128" t="str">
            <v>AGUA POTABLE</v>
          </cell>
          <cell r="C128">
            <v>8498.8980552962275</v>
          </cell>
          <cell r="D128">
            <v>607.5819804162295</v>
          </cell>
          <cell r="E128">
            <v>7891.3160748799983</v>
          </cell>
          <cell r="F128">
            <v>45658</v>
          </cell>
          <cell r="G128">
            <v>46022</v>
          </cell>
          <cell r="H128">
            <v>0.12328767123287671</v>
          </cell>
          <cell r="I128">
            <v>365</v>
          </cell>
          <cell r="J128">
            <v>40</v>
          </cell>
          <cell r="K128">
            <v>279.56901497684959</v>
          </cell>
          <cell r="L128">
            <v>11182.760599073983</v>
          </cell>
          <cell r="M128">
            <v>2.5</v>
          </cell>
          <cell r="N128">
            <v>698.92253744212394</v>
          </cell>
          <cell r="O128">
            <v>2.5</v>
          </cell>
          <cell r="P128">
            <v>698.92253744212394</v>
          </cell>
          <cell r="Q128" t="str">
            <v>NO</v>
          </cell>
          <cell r="R128">
            <v>1397.8450748842479</v>
          </cell>
        </row>
        <row r="129">
          <cell r="A129" t="str">
            <v>Andrade Gomez Juan Martin</v>
          </cell>
          <cell r="B129" t="str">
            <v>AGUA POTABLE</v>
          </cell>
          <cell r="C129">
            <v>8498.8980552962275</v>
          </cell>
          <cell r="D129">
            <v>607.5819804162295</v>
          </cell>
          <cell r="E129">
            <v>7891.3160748799983</v>
          </cell>
          <cell r="F129">
            <v>45658</v>
          </cell>
          <cell r="G129">
            <v>46022</v>
          </cell>
          <cell r="H129">
            <v>0.12328767123287671</v>
          </cell>
          <cell r="I129">
            <v>365</v>
          </cell>
          <cell r="J129">
            <v>40</v>
          </cell>
          <cell r="K129">
            <v>279.56901497684959</v>
          </cell>
          <cell r="L129">
            <v>11182.760599073983</v>
          </cell>
          <cell r="M129">
            <v>2.5</v>
          </cell>
          <cell r="N129">
            <v>698.92253744212394</v>
          </cell>
          <cell r="O129">
            <v>2.5</v>
          </cell>
          <cell r="P129">
            <v>698.92253744212394</v>
          </cell>
          <cell r="Q129" t="str">
            <v>NO</v>
          </cell>
          <cell r="R129">
            <v>1397.8450748842479</v>
          </cell>
        </row>
        <row r="130">
          <cell r="A130" t="str">
            <v>Fernandez Pantoja Juan Pablo</v>
          </cell>
          <cell r="B130" t="str">
            <v>AGUA POTABLE</v>
          </cell>
          <cell r="C130">
            <v>8498.8980552962275</v>
          </cell>
          <cell r="D130">
            <v>607.5819804162295</v>
          </cell>
          <cell r="E130">
            <v>7891.3160748799983</v>
          </cell>
          <cell r="F130">
            <v>45658</v>
          </cell>
          <cell r="G130">
            <v>46022</v>
          </cell>
          <cell r="H130">
            <v>0.12328767123287671</v>
          </cell>
          <cell r="I130">
            <v>365</v>
          </cell>
          <cell r="J130">
            <v>40</v>
          </cell>
          <cell r="K130">
            <v>279.56901497684959</v>
          </cell>
          <cell r="L130">
            <v>11182.760599073983</v>
          </cell>
          <cell r="M130">
            <v>2.5</v>
          </cell>
          <cell r="N130">
            <v>698.92253744212394</v>
          </cell>
          <cell r="O130">
            <v>2.5</v>
          </cell>
          <cell r="P130">
            <v>698.92253744212394</v>
          </cell>
          <cell r="Q130" t="str">
            <v>NO</v>
          </cell>
          <cell r="R130">
            <v>1397.8450748842479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"/>
      <sheetName val="SEGURIDAD PUBLICA"/>
      <sheetName val="PROTECCION CIVIL"/>
      <sheetName val="Bajas"/>
      <sheetName val="CUMPLE SEP"/>
      <sheetName val="CUMPLE OCT"/>
      <sheetName val="CUMPLE NOV"/>
      <sheetName val="CUMPLE DIC"/>
      <sheetName val="CUMPLE ENERO"/>
      <sheetName val="CUMPLE FEB"/>
      <sheetName val="CUMPLE MARZO"/>
      <sheetName val="CUMPLE ABRIL"/>
      <sheetName val="CUMPLE MAYO"/>
      <sheetName val="CUMPLE JUN"/>
      <sheetName val="CUMPLE JUL"/>
      <sheetName val="CUMPLE AGOSTO"/>
    </sheetNames>
    <sheetDataSet>
      <sheetData sheetId="0" refreshError="1"/>
      <sheetData sheetId="1" refreshError="1">
        <row r="7">
          <cell r="L7">
            <v>27540</v>
          </cell>
          <cell r="R7">
            <v>45536</v>
          </cell>
        </row>
        <row r="8">
          <cell r="R8">
            <v>45536</v>
          </cell>
        </row>
        <row r="9">
          <cell r="R9">
            <v>45536</v>
          </cell>
        </row>
        <row r="10">
          <cell r="R10">
            <v>45536</v>
          </cell>
        </row>
        <row r="11">
          <cell r="R11">
            <v>45536</v>
          </cell>
        </row>
        <row r="12">
          <cell r="R12">
            <v>45536</v>
          </cell>
        </row>
        <row r="13">
          <cell r="R13">
            <v>45536</v>
          </cell>
        </row>
        <row r="14">
          <cell r="R14">
            <v>45536</v>
          </cell>
        </row>
        <row r="15">
          <cell r="R15">
            <v>45536</v>
          </cell>
        </row>
        <row r="16">
          <cell r="R16">
            <v>45536</v>
          </cell>
        </row>
        <row r="17">
          <cell r="R17">
            <v>45536</v>
          </cell>
        </row>
        <row r="18">
          <cell r="R18">
            <v>45536</v>
          </cell>
        </row>
        <row r="19">
          <cell r="R19">
            <v>45536</v>
          </cell>
        </row>
        <row r="20">
          <cell r="R20">
            <v>45536</v>
          </cell>
        </row>
        <row r="21">
          <cell r="R21">
            <v>45536</v>
          </cell>
        </row>
        <row r="22">
          <cell r="R22">
            <v>45536</v>
          </cell>
        </row>
        <row r="23">
          <cell r="R23">
            <v>45536</v>
          </cell>
        </row>
        <row r="24">
          <cell r="R24">
            <v>45536</v>
          </cell>
        </row>
        <row r="25">
          <cell r="R25">
            <v>44440</v>
          </cell>
        </row>
        <row r="26">
          <cell r="R26">
            <v>45536</v>
          </cell>
        </row>
        <row r="27">
          <cell r="R27">
            <v>45536</v>
          </cell>
        </row>
        <row r="28">
          <cell r="R28">
            <v>45536</v>
          </cell>
        </row>
        <row r="29">
          <cell r="R29">
            <v>45536</v>
          </cell>
        </row>
        <row r="30">
          <cell r="R30">
            <v>45536</v>
          </cell>
        </row>
        <row r="31">
          <cell r="R31">
            <v>45536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8C244-61A1-442E-A220-0A1E928096C8}">
  <dimension ref="A1:J18"/>
  <sheetViews>
    <sheetView workbookViewId="0">
      <selection activeCell="C19" sqref="C19"/>
    </sheetView>
  </sheetViews>
  <sheetFormatPr baseColWidth="10" defaultRowHeight="14.4" x14ac:dyDescent="0.3"/>
  <cols>
    <col min="1" max="1" width="34.5546875" customWidth="1"/>
    <col min="2" max="2" width="19.77734375" customWidth="1"/>
    <col min="3" max="3" width="9.88671875" customWidth="1"/>
    <col min="4" max="4" width="17.5546875" customWidth="1"/>
    <col min="5" max="5" width="13.109375" customWidth="1"/>
    <col min="6" max="6" width="16.88671875" customWidth="1"/>
    <col min="7" max="7" width="13.6640625" customWidth="1"/>
    <col min="8" max="8" width="13.44140625" customWidth="1"/>
    <col min="9" max="9" width="15.5546875" customWidth="1"/>
    <col min="10" max="10" width="10" customWidth="1"/>
  </cols>
  <sheetData>
    <row r="1" spans="1:10" ht="15.6" x14ac:dyDescent="0.3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15" thickBot="1" x14ac:dyDescent="0.35"/>
    <row r="3" spans="1:10" x14ac:dyDescent="0.3">
      <c r="A3" s="1" t="s">
        <v>274</v>
      </c>
      <c r="B3" s="2"/>
      <c r="C3" s="3"/>
      <c r="D3" s="2"/>
      <c r="E3" s="2"/>
      <c r="F3" s="2"/>
      <c r="G3" s="2"/>
      <c r="H3" s="58" t="s">
        <v>209</v>
      </c>
      <c r="I3" s="58"/>
      <c r="J3" s="58"/>
    </row>
    <row r="4" spans="1:10" ht="15" thickBot="1" x14ac:dyDescent="0.35">
      <c r="A4" s="59" t="s">
        <v>273</v>
      </c>
      <c r="B4" s="60"/>
      <c r="C4" s="60"/>
      <c r="D4" s="60"/>
      <c r="E4" s="4"/>
      <c r="F4" s="4"/>
      <c r="G4" s="4"/>
      <c r="H4" s="4"/>
      <c r="I4" s="4"/>
      <c r="J4" s="4"/>
    </row>
    <row r="5" spans="1:10" ht="15" thickBot="1" x14ac:dyDescent="0.3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3">
      <c r="A6" s="61" t="s">
        <v>1</v>
      </c>
      <c r="B6" s="53" t="s">
        <v>2</v>
      </c>
      <c r="C6" s="53" t="s">
        <v>3</v>
      </c>
      <c r="D6" s="53" t="s">
        <v>4</v>
      </c>
      <c r="E6" s="53" t="s">
        <v>5</v>
      </c>
      <c r="F6" s="53" t="s">
        <v>6</v>
      </c>
      <c r="G6" s="53" t="s">
        <v>7</v>
      </c>
      <c r="H6" s="53" t="s">
        <v>8</v>
      </c>
      <c r="I6" s="53" t="s">
        <v>9</v>
      </c>
      <c r="J6" s="55" t="s">
        <v>10</v>
      </c>
    </row>
    <row r="7" spans="1:10" ht="19.5" customHeight="1" thickBot="1" x14ac:dyDescent="0.35">
      <c r="A7" s="62"/>
      <c r="B7" s="54"/>
      <c r="C7" s="54"/>
      <c r="D7" s="54"/>
      <c r="E7" s="54"/>
      <c r="F7" s="54"/>
      <c r="G7" s="54"/>
      <c r="H7" s="54"/>
      <c r="I7" s="54"/>
      <c r="J7" s="56"/>
    </row>
    <row r="8" spans="1:10" x14ac:dyDescent="0.3">
      <c r="A8" s="9" t="s">
        <v>208</v>
      </c>
      <c r="B8" s="48" t="s">
        <v>11</v>
      </c>
      <c r="C8" s="48" t="s">
        <v>213</v>
      </c>
      <c r="D8" s="20">
        <v>45536</v>
      </c>
      <c r="E8" s="21">
        <v>61984.010399999934</v>
      </c>
      <c r="F8" s="8"/>
      <c r="G8" s="21">
        <v>81557.908421052547</v>
      </c>
      <c r="H8" s="21">
        <v>10194.738552631568</v>
      </c>
      <c r="I8" s="8"/>
      <c r="J8" s="21">
        <v>13062.190119999979</v>
      </c>
    </row>
    <row r="9" spans="1:10" ht="15" thickBot="1" x14ac:dyDescent="0.35">
      <c r="A9" s="27"/>
      <c r="B9" s="28"/>
      <c r="C9" s="28"/>
      <c r="D9" s="29"/>
      <c r="E9" s="30"/>
      <c r="F9" s="7"/>
      <c r="G9" s="30"/>
      <c r="H9" s="30"/>
      <c r="I9" s="7"/>
      <c r="J9" s="30"/>
    </row>
    <row r="10" spans="1:10" x14ac:dyDescent="0.3">
      <c r="C10" s="14"/>
      <c r="D10" s="15" t="s">
        <v>201</v>
      </c>
      <c r="E10" s="31">
        <f>E8</f>
        <v>61984.010399999934</v>
      </c>
      <c r="F10" s="23"/>
      <c r="G10" s="31">
        <f>G8</f>
        <v>81557.908421052547</v>
      </c>
      <c r="H10" s="31">
        <f>H8</f>
        <v>10194.738552631568</v>
      </c>
      <c r="I10" s="23"/>
      <c r="J10" s="31">
        <f>J8</f>
        <v>13062.190119999979</v>
      </c>
    </row>
    <row r="11" spans="1:10" ht="15" thickBot="1" x14ac:dyDescent="0.35">
      <c r="D11" s="16" t="s">
        <v>202</v>
      </c>
      <c r="E11" s="24">
        <f>E10*12</f>
        <v>743808.12479999918</v>
      </c>
      <c r="F11" s="24"/>
      <c r="G11" s="32">
        <f>G10</f>
        <v>81557.908421052547</v>
      </c>
      <c r="H11" s="32">
        <f>H10</f>
        <v>10194.738552631568</v>
      </c>
      <c r="I11" s="24"/>
      <c r="J11" s="24">
        <f>J10*12+15215.01</f>
        <v>171961.29143999977</v>
      </c>
    </row>
    <row r="12" spans="1:10" x14ac:dyDescent="0.3">
      <c r="A12" s="17" t="s">
        <v>203</v>
      </c>
    </row>
    <row r="13" spans="1:10" x14ac:dyDescent="0.3">
      <c r="A13" s="17" t="s">
        <v>204</v>
      </c>
      <c r="E13" s="18"/>
    </row>
    <row r="14" spans="1:10" x14ac:dyDescent="0.3">
      <c r="A14" s="17" t="s">
        <v>205</v>
      </c>
    </row>
    <row r="15" spans="1:10" x14ac:dyDescent="0.3">
      <c r="A15" s="17" t="s">
        <v>206</v>
      </c>
    </row>
    <row r="16" spans="1:10" x14ac:dyDescent="0.3">
      <c r="A16" s="17" t="s">
        <v>207</v>
      </c>
    </row>
    <row r="18" spans="1:1" x14ac:dyDescent="0.3">
      <c r="A18" s="19"/>
    </row>
  </sheetData>
  <mergeCells count="13">
    <mergeCell ref="H6:H7"/>
    <mergeCell ref="I6:I7"/>
    <mergeCell ref="J6:J7"/>
    <mergeCell ref="A1:J1"/>
    <mergeCell ref="H3:J3"/>
    <mergeCell ref="A4:D4"/>
    <mergeCell ref="A6:A7"/>
    <mergeCell ref="B6:B7"/>
    <mergeCell ref="C6:C7"/>
    <mergeCell ref="D6:D7"/>
    <mergeCell ref="E6:E7"/>
    <mergeCell ref="F6:F7"/>
    <mergeCell ref="G6:G7"/>
  </mergeCells>
  <pageMargins left="1.3779527559055118" right="0.70866141732283472" top="0.74803149606299213" bottom="0.74803149606299213" header="0.31496062992125984" footer="0.31496062992125984"/>
  <pageSetup paperSize="5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71F79-A37B-4D9F-8D4E-B61AA5E7D574}">
  <dimension ref="A2:J16"/>
  <sheetViews>
    <sheetView workbookViewId="0">
      <selection activeCell="A15" sqref="A15"/>
    </sheetView>
  </sheetViews>
  <sheetFormatPr baseColWidth="10" defaultRowHeight="14.4" x14ac:dyDescent="0.3"/>
  <cols>
    <col min="1" max="1" width="29.77734375" customWidth="1"/>
    <col min="2" max="2" width="22.6640625" customWidth="1"/>
    <col min="3" max="3" width="9.88671875" customWidth="1"/>
    <col min="4" max="4" width="17.5546875" customWidth="1"/>
    <col min="5" max="5" width="15.6640625" customWidth="1"/>
    <col min="6" max="6" width="16.88671875" customWidth="1"/>
    <col min="7" max="7" width="13.6640625" customWidth="1"/>
    <col min="8" max="8" width="13.44140625" customWidth="1"/>
    <col min="9" max="9" width="15.5546875" customWidth="1"/>
    <col min="10" max="10" width="12.33203125" customWidth="1"/>
  </cols>
  <sheetData>
    <row r="2" spans="1:10" ht="15" thickBot="1" x14ac:dyDescent="0.35"/>
    <row r="3" spans="1:10" x14ac:dyDescent="0.3">
      <c r="A3" s="1" t="s">
        <v>274</v>
      </c>
      <c r="B3" s="2"/>
      <c r="C3" s="3"/>
      <c r="D3" s="2"/>
      <c r="E3" s="2"/>
      <c r="F3" s="2"/>
      <c r="G3" s="2"/>
      <c r="H3" s="58" t="s">
        <v>209</v>
      </c>
      <c r="I3" s="58"/>
      <c r="J3" s="58"/>
    </row>
    <row r="4" spans="1:10" ht="15" thickBot="1" x14ac:dyDescent="0.35">
      <c r="A4" s="59" t="s">
        <v>289</v>
      </c>
      <c r="B4" s="60"/>
      <c r="C4" s="60"/>
      <c r="D4" s="60"/>
      <c r="E4" s="4"/>
      <c r="F4" s="4"/>
      <c r="G4" s="4"/>
      <c r="H4" s="4"/>
      <c r="I4" s="4"/>
      <c r="J4" s="4"/>
    </row>
    <row r="5" spans="1:10" ht="15" thickBot="1" x14ac:dyDescent="0.3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3">
      <c r="A6" s="61" t="s">
        <v>1</v>
      </c>
      <c r="B6" s="53" t="s">
        <v>2</v>
      </c>
      <c r="C6" s="53" t="s">
        <v>3</v>
      </c>
      <c r="D6" s="53" t="s">
        <v>4</v>
      </c>
      <c r="E6" s="53" t="s">
        <v>5</v>
      </c>
      <c r="F6" s="53" t="s">
        <v>6</v>
      </c>
      <c r="G6" s="53" t="s">
        <v>7</v>
      </c>
      <c r="H6" s="53" t="s">
        <v>8</v>
      </c>
      <c r="I6" s="53" t="s">
        <v>9</v>
      </c>
      <c r="J6" s="55" t="s">
        <v>10</v>
      </c>
    </row>
    <row r="7" spans="1:10" ht="15" thickBot="1" x14ac:dyDescent="0.35">
      <c r="A7" s="62"/>
      <c r="B7" s="54"/>
      <c r="C7" s="54"/>
      <c r="D7" s="54"/>
      <c r="E7" s="54"/>
      <c r="F7" s="54"/>
      <c r="G7" s="54"/>
      <c r="H7" s="54"/>
      <c r="I7" s="54"/>
      <c r="J7" s="56"/>
    </row>
    <row r="8" spans="1:10" x14ac:dyDescent="0.3">
      <c r="A8" s="9" t="s">
        <v>60</v>
      </c>
      <c r="B8" s="50" t="s">
        <v>61</v>
      </c>
      <c r="C8" s="11" t="s">
        <v>213</v>
      </c>
      <c r="D8" s="8" t="s">
        <v>217</v>
      </c>
      <c r="E8" s="21">
        <v>17441.375290335698</v>
      </c>
      <c r="F8" s="8"/>
      <c r="G8" s="21">
        <f>VLOOKUP(A8,[1]AYUNTAMIENTO!A$2:R$130,12,0)</f>
        <v>22949.178013599601</v>
      </c>
      <c r="H8" s="21">
        <v>2868.6472516999502</v>
      </c>
      <c r="I8" s="8"/>
      <c r="J8" s="21">
        <v>2057.4807700157053</v>
      </c>
    </row>
    <row r="9" spans="1:10" x14ac:dyDescent="0.3">
      <c r="A9" s="9" t="s">
        <v>62</v>
      </c>
      <c r="B9" s="50" t="s">
        <v>63</v>
      </c>
      <c r="C9" s="11" t="s">
        <v>213</v>
      </c>
      <c r="D9" s="8" t="s">
        <v>217</v>
      </c>
      <c r="E9" s="21">
        <v>8042.3109816876113</v>
      </c>
      <c r="F9" s="8"/>
      <c r="G9" s="21">
        <f>VLOOKUP(A9,[1]AYUNTAMIENTO!A$2:R$130,12,0)</f>
        <v>10581.988133799488</v>
      </c>
      <c r="H9" s="21">
        <v>1322.7485167249361</v>
      </c>
      <c r="I9" s="8"/>
      <c r="J9" s="21">
        <v>557.90530680761208</v>
      </c>
    </row>
    <row r="10" spans="1:10" ht="15" thickBot="1" x14ac:dyDescent="0.35"/>
    <row r="11" spans="1:10" x14ac:dyDescent="0.3">
      <c r="C11" s="14"/>
      <c r="D11" s="15" t="s">
        <v>201</v>
      </c>
      <c r="E11" s="25">
        <f>SUM(E8:E10)</f>
        <v>25483.686272023311</v>
      </c>
      <c r="F11" s="25"/>
      <c r="G11" s="25">
        <f>SUM(G8:G10)</f>
        <v>33531.16614739909</v>
      </c>
      <c r="H11" s="25">
        <f>SUM(H8:H10)</f>
        <v>4191.3957684248862</v>
      </c>
      <c r="I11" s="25"/>
      <c r="J11" s="25">
        <f>SUM(J8:J10)</f>
        <v>2615.3860768233171</v>
      </c>
    </row>
    <row r="12" spans="1:10" ht="15" thickBot="1" x14ac:dyDescent="0.35">
      <c r="D12" s="16" t="s">
        <v>202</v>
      </c>
      <c r="E12" s="26">
        <f>E11*12</f>
        <v>305804.23526427976</v>
      </c>
      <c r="F12" s="26"/>
      <c r="G12" s="26">
        <f>G11</f>
        <v>33531.16614739909</v>
      </c>
      <c r="H12" s="26">
        <f>H11</f>
        <v>4191.3957684248862</v>
      </c>
      <c r="I12" s="26"/>
      <c r="J12" s="26">
        <f>J11*12+3034.34</f>
        <v>34418.972921879802</v>
      </c>
    </row>
    <row r="13" spans="1:10" x14ac:dyDescent="0.3">
      <c r="A13" s="17" t="s">
        <v>203</v>
      </c>
    </row>
    <row r="14" spans="1:10" x14ac:dyDescent="0.3">
      <c r="A14" s="17" t="s">
        <v>204</v>
      </c>
      <c r="E14" s="18"/>
      <c r="H14" s="22"/>
    </row>
    <row r="15" spans="1:10" x14ac:dyDescent="0.3">
      <c r="A15" s="17" t="s">
        <v>205</v>
      </c>
      <c r="E15" s="22"/>
    </row>
    <row r="16" spans="1:10" x14ac:dyDescent="0.3">
      <c r="A16" s="17" t="s">
        <v>206</v>
      </c>
    </row>
  </sheetData>
  <mergeCells count="12">
    <mergeCell ref="I6:I7"/>
    <mergeCell ref="J6:J7"/>
    <mergeCell ref="H3:J3"/>
    <mergeCell ref="A4:D4"/>
    <mergeCell ref="A6:A7"/>
    <mergeCell ref="B6:B7"/>
    <mergeCell ref="C6:C7"/>
    <mergeCell ref="D6:D7"/>
    <mergeCell ref="E6:E7"/>
    <mergeCell ref="F6:F7"/>
    <mergeCell ref="G6:G7"/>
    <mergeCell ref="H6:H7"/>
  </mergeCells>
  <pageMargins left="1.3779527559055118" right="0.70866141732283472" top="0.74803149606299213" bottom="0.74803149606299213" header="0.31496062992125984" footer="0.31496062992125984"/>
  <pageSetup paperSize="5" scale="9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6D082-CEC4-4A40-B39D-6E0389EA28CA}">
  <dimension ref="A1:J79"/>
  <sheetViews>
    <sheetView workbookViewId="0">
      <selection activeCell="C32" sqref="C32"/>
    </sheetView>
  </sheetViews>
  <sheetFormatPr baseColWidth="10" defaultRowHeight="14.4" x14ac:dyDescent="0.3"/>
  <cols>
    <col min="1" max="1" width="33.44140625" customWidth="1"/>
    <col min="2" max="2" width="41.33203125" customWidth="1"/>
    <col min="3" max="3" width="9.88671875" style="6" customWidth="1"/>
    <col min="4" max="4" width="17.5546875" customWidth="1"/>
    <col min="5" max="5" width="15.6640625" customWidth="1"/>
    <col min="6" max="6" width="16.88671875" customWidth="1"/>
    <col min="7" max="7" width="13.6640625" customWidth="1"/>
    <col min="8" max="8" width="13.44140625" customWidth="1"/>
    <col min="9" max="9" width="15.5546875" customWidth="1"/>
    <col min="10" max="10" width="12.33203125" customWidth="1"/>
  </cols>
  <sheetData>
    <row r="1" spans="1:10" x14ac:dyDescent="0.3">
      <c r="A1" s="1" t="s">
        <v>274</v>
      </c>
      <c r="B1" s="2"/>
      <c r="C1" s="33"/>
      <c r="D1" s="2"/>
      <c r="E1" s="2"/>
      <c r="F1" s="2"/>
      <c r="G1" s="2"/>
      <c r="H1" s="58" t="s">
        <v>209</v>
      </c>
      <c r="I1" s="58"/>
      <c r="J1" s="58"/>
    </row>
    <row r="2" spans="1:10" ht="15" thickBot="1" x14ac:dyDescent="0.35">
      <c r="A2" s="59" t="s">
        <v>281</v>
      </c>
      <c r="B2" s="60"/>
      <c r="C2" s="60"/>
      <c r="D2" s="60"/>
      <c r="E2" s="4"/>
      <c r="F2" s="4"/>
      <c r="G2" s="4"/>
      <c r="H2" s="4"/>
      <c r="I2" s="4"/>
      <c r="J2" s="4"/>
    </row>
    <row r="3" spans="1:10" x14ac:dyDescent="0.3">
      <c r="A3" s="61" t="s">
        <v>1</v>
      </c>
      <c r="B3" s="53" t="s">
        <v>2</v>
      </c>
      <c r="C3" s="53" t="s">
        <v>3</v>
      </c>
      <c r="D3" s="53" t="s">
        <v>4</v>
      </c>
      <c r="E3" s="53" t="s">
        <v>5</v>
      </c>
      <c r="F3" s="53" t="s">
        <v>6</v>
      </c>
      <c r="G3" s="53" t="s">
        <v>7</v>
      </c>
      <c r="H3" s="53" t="s">
        <v>8</v>
      </c>
      <c r="I3" s="53" t="s">
        <v>9</v>
      </c>
      <c r="J3" s="55" t="s">
        <v>10</v>
      </c>
    </row>
    <row r="4" spans="1:10" ht="15" thickBot="1" x14ac:dyDescent="0.35">
      <c r="A4" s="62"/>
      <c r="B4" s="54"/>
      <c r="C4" s="54"/>
      <c r="D4" s="54"/>
      <c r="E4" s="54"/>
      <c r="F4" s="54"/>
      <c r="G4" s="54"/>
      <c r="H4" s="54"/>
      <c r="I4" s="54"/>
      <c r="J4" s="56"/>
    </row>
    <row r="5" spans="1:10" x14ac:dyDescent="0.3">
      <c r="A5" s="9" t="s">
        <v>64</v>
      </c>
      <c r="B5" s="50" t="s">
        <v>65</v>
      </c>
      <c r="C5" s="36" t="s">
        <v>213</v>
      </c>
      <c r="D5" s="20">
        <v>45536</v>
      </c>
      <c r="E5" s="21">
        <v>21975.717101119004</v>
      </c>
      <c r="F5" s="8"/>
      <c r="G5" s="21">
        <v>28915.41723831448</v>
      </c>
      <c r="H5" s="21">
        <v>3614.42715478931</v>
      </c>
      <c r="I5" s="8"/>
      <c r="J5" s="21">
        <v>3026.0161807990198</v>
      </c>
    </row>
    <row r="6" spans="1:10" x14ac:dyDescent="0.3">
      <c r="A6" s="9" t="s">
        <v>66</v>
      </c>
      <c r="B6" s="50" t="s">
        <v>67</v>
      </c>
      <c r="C6" s="36" t="s">
        <v>213</v>
      </c>
      <c r="D6" s="20">
        <v>45536</v>
      </c>
      <c r="E6" s="21">
        <v>17440.793398168862</v>
      </c>
      <c r="F6" s="8"/>
      <c r="G6" s="21">
        <v>22948.41236601166</v>
      </c>
      <c r="H6" s="21">
        <v>2868.5515457514575</v>
      </c>
      <c r="I6" s="8"/>
      <c r="J6" s="21">
        <v>2057.356477848869</v>
      </c>
    </row>
    <row r="7" spans="1:10" x14ac:dyDescent="0.3">
      <c r="A7" s="9" t="s">
        <v>68</v>
      </c>
      <c r="B7" s="50" t="s">
        <v>69</v>
      </c>
      <c r="C7" s="36" t="s">
        <v>213</v>
      </c>
      <c r="D7" s="20">
        <v>45536</v>
      </c>
      <c r="E7" s="21">
        <v>6020.8919999999962</v>
      </c>
      <c r="F7" s="8"/>
      <c r="G7" s="21">
        <v>7922.2263157894686</v>
      </c>
      <c r="H7" s="21">
        <v>990.27828947368357</v>
      </c>
      <c r="I7" s="8"/>
      <c r="J7" s="21">
        <v>57.279887999999744</v>
      </c>
    </row>
    <row r="8" spans="1:10" x14ac:dyDescent="0.3">
      <c r="A8" s="9" t="s">
        <v>70</v>
      </c>
      <c r="B8" s="50" t="s">
        <v>71</v>
      </c>
      <c r="C8" s="36" t="s">
        <v>213</v>
      </c>
      <c r="D8" s="20">
        <v>45536</v>
      </c>
      <c r="E8" s="21">
        <v>9082.3109816876076</v>
      </c>
      <c r="F8" s="8"/>
      <c r="G8" s="21">
        <v>11950.409186431063</v>
      </c>
      <c r="H8" s="21">
        <v>1493.8011483038829</v>
      </c>
      <c r="I8" s="8"/>
      <c r="J8" s="21">
        <v>671.05730680761167</v>
      </c>
    </row>
    <row r="9" spans="1:10" x14ac:dyDescent="0.3">
      <c r="A9" s="9" t="s">
        <v>72</v>
      </c>
      <c r="B9" s="50" t="s">
        <v>73</v>
      </c>
      <c r="C9" s="36" t="s">
        <v>213</v>
      </c>
      <c r="D9" s="20">
        <v>45536</v>
      </c>
      <c r="E9" s="21">
        <v>9082.3109816876076</v>
      </c>
      <c r="F9" s="8"/>
      <c r="G9" s="21">
        <v>11950.409186431063</v>
      </c>
      <c r="H9" s="21">
        <v>1493.8011483038829</v>
      </c>
      <c r="I9" s="8"/>
      <c r="J9" s="21">
        <v>671.05730680761167</v>
      </c>
    </row>
    <row r="10" spans="1:10" x14ac:dyDescent="0.3">
      <c r="A10" s="9" t="s">
        <v>74</v>
      </c>
      <c r="B10" s="50" t="s">
        <v>75</v>
      </c>
      <c r="C10" s="36" t="s">
        <v>214</v>
      </c>
      <c r="D10" s="20">
        <v>45558</v>
      </c>
      <c r="E10" s="21">
        <v>13766.289515789467</v>
      </c>
      <c r="F10" s="8"/>
      <c r="G10" s="21">
        <v>18113.538836565091</v>
      </c>
      <c r="H10" s="21">
        <v>2264.1923545706363</v>
      </c>
      <c r="I10" s="8"/>
      <c r="J10" s="21">
        <v>1331.6983452294726</v>
      </c>
    </row>
    <row r="11" spans="1:10" x14ac:dyDescent="0.3">
      <c r="A11" s="9" t="s">
        <v>76</v>
      </c>
      <c r="B11" s="50" t="s">
        <v>77</v>
      </c>
      <c r="C11" s="36" t="s">
        <v>214</v>
      </c>
      <c r="D11" s="20">
        <v>45536</v>
      </c>
      <c r="E11" s="21">
        <v>8042.3109816876113</v>
      </c>
      <c r="F11" s="8"/>
      <c r="G11" s="21">
        <v>10581.988133799488</v>
      </c>
      <c r="H11" s="21">
        <v>1322.7485167249361</v>
      </c>
      <c r="I11" s="8"/>
      <c r="J11" s="21">
        <v>557.90530680761208</v>
      </c>
    </row>
    <row r="12" spans="1:10" x14ac:dyDescent="0.3">
      <c r="A12" s="9" t="s">
        <v>78</v>
      </c>
      <c r="B12" s="50" t="s">
        <v>79</v>
      </c>
      <c r="C12" s="36" t="s">
        <v>214</v>
      </c>
      <c r="D12" s="20">
        <v>45544</v>
      </c>
      <c r="E12" s="21">
        <v>8042.3109816876113</v>
      </c>
      <c r="F12" s="8"/>
      <c r="G12" s="21">
        <v>10581.988133799488</v>
      </c>
      <c r="H12" s="21">
        <v>1322.7485167249361</v>
      </c>
      <c r="I12" s="8"/>
      <c r="J12" s="21">
        <v>557.90530680761208</v>
      </c>
    </row>
    <row r="13" spans="1:10" x14ac:dyDescent="0.3">
      <c r="A13" s="9" t="s">
        <v>80</v>
      </c>
      <c r="B13" s="50" t="s">
        <v>81</v>
      </c>
      <c r="C13" s="36" t="s">
        <v>214</v>
      </c>
      <c r="D13" s="20">
        <v>45536</v>
      </c>
      <c r="E13" s="21">
        <v>8042.3109816876113</v>
      </c>
      <c r="F13" s="8"/>
      <c r="G13" s="21">
        <v>10581.988133799488</v>
      </c>
      <c r="H13" s="21">
        <v>1322.7485167249361</v>
      </c>
      <c r="I13" s="8"/>
      <c r="J13" s="21">
        <v>557.90530680761208</v>
      </c>
    </row>
    <row r="14" spans="1:10" x14ac:dyDescent="0.3">
      <c r="A14" s="9" t="s">
        <v>82</v>
      </c>
      <c r="B14" s="50" t="s">
        <v>83</v>
      </c>
      <c r="C14" s="36" t="s">
        <v>214</v>
      </c>
      <c r="D14" s="20">
        <v>45536</v>
      </c>
      <c r="E14" s="21">
        <v>8042.3109816876113</v>
      </c>
      <c r="F14" s="8"/>
      <c r="G14" s="21">
        <v>10581.988133799488</v>
      </c>
      <c r="H14" s="21">
        <v>1322.7485167249361</v>
      </c>
      <c r="I14" s="8"/>
      <c r="J14" s="21">
        <v>557.90530680761208</v>
      </c>
    </row>
    <row r="15" spans="1:10" x14ac:dyDescent="0.3">
      <c r="A15" s="9" t="s">
        <v>84</v>
      </c>
      <c r="B15" s="50" t="s">
        <v>85</v>
      </c>
      <c r="C15" s="36" t="s">
        <v>214</v>
      </c>
      <c r="D15" s="20">
        <v>45536</v>
      </c>
      <c r="E15" s="21">
        <v>8042.3109816876113</v>
      </c>
      <c r="F15" s="8"/>
      <c r="G15" s="21">
        <v>10581.988133799488</v>
      </c>
      <c r="H15" s="21">
        <v>1322.7485167249361</v>
      </c>
      <c r="I15" s="8"/>
      <c r="J15" s="21">
        <v>557.90530680761208</v>
      </c>
    </row>
    <row r="16" spans="1:10" x14ac:dyDescent="0.3">
      <c r="A16" s="9" t="s">
        <v>86</v>
      </c>
      <c r="B16" s="50" t="s">
        <v>87</v>
      </c>
      <c r="C16" s="36" t="s">
        <v>214</v>
      </c>
      <c r="D16" s="20">
        <v>45546</v>
      </c>
      <c r="E16" s="21">
        <v>8042.3109816876113</v>
      </c>
      <c r="F16" s="8"/>
      <c r="G16" s="21">
        <v>10581.988133799488</v>
      </c>
      <c r="H16" s="21">
        <v>1322.7485167249361</v>
      </c>
      <c r="I16" s="8"/>
      <c r="J16" s="21">
        <v>557.90530680761208</v>
      </c>
    </row>
    <row r="17" spans="1:10" x14ac:dyDescent="0.3">
      <c r="A17" s="9" t="s">
        <v>88</v>
      </c>
      <c r="B17" s="50" t="s">
        <v>89</v>
      </c>
      <c r="C17" s="36" t="s">
        <v>214</v>
      </c>
      <c r="D17" s="20">
        <v>45536</v>
      </c>
      <c r="E17" s="21">
        <v>8042.3109816876113</v>
      </c>
      <c r="F17" s="8"/>
      <c r="G17" s="21">
        <v>10581.988133799488</v>
      </c>
      <c r="H17" s="21">
        <v>1322.7485167249361</v>
      </c>
      <c r="I17" s="8"/>
      <c r="J17" s="21">
        <v>557.90530680761208</v>
      </c>
    </row>
    <row r="18" spans="1:10" x14ac:dyDescent="0.3">
      <c r="A18" s="9" t="s">
        <v>90</v>
      </c>
      <c r="B18" s="50" t="s">
        <v>91</v>
      </c>
      <c r="C18" s="36" t="s">
        <v>214</v>
      </c>
      <c r="D18" s="20">
        <v>45538</v>
      </c>
      <c r="E18" s="21">
        <v>8042.3109816876113</v>
      </c>
      <c r="F18" s="8"/>
      <c r="G18" s="21">
        <v>10581.988133799488</v>
      </c>
      <c r="H18" s="21">
        <v>1322.7485167249361</v>
      </c>
      <c r="I18" s="8"/>
      <c r="J18" s="21">
        <v>557.90530680761208</v>
      </c>
    </row>
    <row r="19" spans="1:10" x14ac:dyDescent="0.3">
      <c r="A19" s="9" t="s">
        <v>92</v>
      </c>
      <c r="B19" s="50" t="s">
        <v>93</v>
      </c>
      <c r="C19" s="36" t="s">
        <v>214</v>
      </c>
      <c r="D19" s="20">
        <v>45536</v>
      </c>
      <c r="E19" s="21">
        <v>8042.3109816876113</v>
      </c>
      <c r="F19" s="8"/>
      <c r="G19" s="21">
        <v>10581.988133799488</v>
      </c>
      <c r="H19" s="21">
        <v>1322.7485167249361</v>
      </c>
      <c r="I19" s="8"/>
      <c r="J19" s="21">
        <v>557.90530680761208</v>
      </c>
    </row>
    <row r="20" spans="1:10" x14ac:dyDescent="0.3">
      <c r="A20" s="9" t="s">
        <v>94</v>
      </c>
      <c r="B20" s="50" t="s">
        <v>95</v>
      </c>
      <c r="C20" s="36" t="s">
        <v>214</v>
      </c>
      <c r="D20" s="20">
        <v>45536</v>
      </c>
      <c r="E20" s="21">
        <v>8042.3109816876113</v>
      </c>
      <c r="F20" s="8"/>
      <c r="G20" s="21">
        <v>10581.988133799488</v>
      </c>
      <c r="H20" s="21">
        <v>1322.7485167249361</v>
      </c>
      <c r="I20" s="8"/>
      <c r="J20" s="21">
        <v>557.90530680761208</v>
      </c>
    </row>
    <row r="21" spans="1:10" x14ac:dyDescent="0.3">
      <c r="A21" s="9" t="s">
        <v>96</v>
      </c>
      <c r="B21" s="50" t="s">
        <v>97</v>
      </c>
      <c r="C21" s="36" t="s">
        <v>214</v>
      </c>
      <c r="D21" s="20">
        <v>45536</v>
      </c>
      <c r="E21" s="21">
        <v>8042.3109816876113</v>
      </c>
      <c r="F21" s="8"/>
      <c r="G21" s="21">
        <v>10581.988133799488</v>
      </c>
      <c r="H21" s="21">
        <v>1322.7485167249361</v>
      </c>
      <c r="I21" s="8"/>
      <c r="J21" s="21">
        <v>557.90530680761208</v>
      </c>
    </row>
    <row r="22" spans="1:10" x14ac:dyDescent="0.3">
      <c r="A22" s="9" t="s">
        <v>98</v>
      </c>
      <c r="B22" s="50" t="s">
        <v>99</v>
      </c>
      <c r="C22" s="36" t="s">
        <v>214</v>
      </c>
      <c r="D22" s="20">
        <v>45536</v>
      </c>
      <c r="E22" s="21">
        <v>8042.3109816876113</v>
      </c>
      <c r="F22" s="8"/>
      <c r="G22" s="21">
        <v>10581.988133799488</v>
      </c>
      <c r="H22" s="21">
        <v>1322.7485167249361</v>
      </c>
      <c r="I22" s="8"/>
      <c r="J22" s="21">
        <v>557.90530680761208</v>
      </c>
    </row>
    <row r="23" spans="1:10" x14ac:dyDescent="0.3">
      <c r="A23" s="9" t="s">
        <v>100</v>
      </c>
      <c r="B23" s="50" t="s">
        <v>101</v>
      </c>
      <c r="C23" s="36" t="s">
        <v>214</v>
      </c>
      <c r="D23" s="20">
        <v>45536</v>
      </c>
      <c r="E23" s="21">
        <v>8042.3109816876113</v>
      </c>
      <c r="F23" s="8"/>
      <c r="G23" s="21">
        <v>10581.988133799488</v>
      </c>
      <c r="H23" s="21">
        <v>1322.7485167249361</v>
      </c>
      <c r="I23" s="8"/>
      <c r="J23" s="21">
        <v>557.90530680761208</v>
      </c>
    </row>
    <row r="24" spans="1:10" x14ac:dyDescent="0.3">
      <c r="A24" s="9" t="s">
        <v>102</v>
      </c>
      <c r="B24" s="50" t="s">
        <v>103</v>
      </c>
      <c r="C24" s="36" t="s">
        <v>214</v>
      </c>
      <c r="D24" s="20">
        <v>45536</v>
      </c>
      <c r="E24" s="21">
        <v>8042.3109816876113</v>
      </c>
      <c r="F24" s="8"/>
      <c r="G24" s="21">
        <v>10581.988133799488</v>
      </c>
      <c r="H24" s="21">
        <v>1322.7485167249361</v>
      </c>
      <c r="I24" s="8"/>
      <c r="J24" s="21">
        <v>557.90530680761208</v>
      </c>
    </row>
    <row r="25" spans="1:10" x14ac:dyDescent="0.3">
      <c r="A25" s="9" t="s">
        <v>104</v>
      </c>
      <c r="B25" s="50" t="s">
        <v>105</v>
      </c>
      <c r="C25" s="36" t="s">
        <v>214</v>
      </c>
      <c r="D25" s="20">
        <v>45536</v>
      </c>
      <c r="E25" s="21">
        <v>8042.3109816876113</v>
      </c>
      <c r="F25" s="8"/>
      <c r="G25" s="21">
        <v>10581.988133799488</v>
      </c>
      <c r="H25" s="21">
        <v>1322.7485167249361</v>
      </c>
      <c r="I25" s="8"/>
      <c r="J25" s="21">
        <v>557.90530680761208</v>
      </c>
    </row>
    <row r="26" spans="1:10" x14ac:dyDescent="0.3">
      <c r="A26" s="9" t="s">
        <v>106</v>
      </c>
      <c r="B26" s="50" t="s">
        <v>107</v>
      </c>
      <c r="C26" s="36" t="s">
        <v>214</v>
      </c>
      <c r="D26" s="20">
        <v>45536</v>
      </c>
      <c r="E26" s="21">
        <v>8042.3109816876113</v>
      </c>
      <c r="F26" s="8"/>
      <c r="G26" s="21">
        <v>10581.988133799488</v>
      </c>
      <c r="H26" s="21">
        <v>1322.7485167249361</v>
      </c>
      <c r="I26" s="8"/>
      <c r="J26" s="21">
        <v>557.90530680761208</v>
      </c>
    </row>
    <row r="27" spans="1:10" x14ac:dyDescent="0.3">
      <c r="A27" s="9" t="s">
        <v>108</v>
      </c>
      <c r="B27" s="50" t="s">
        <v>109</v>
      </c>
      <c r="C27" s="36" t="s">
        <v>214</v>
      </c>
      <c r="D27" s="20">
        <v>45536</v>
      </c>
      <c r="E27" s="21">
        <v>9772.9914125673222</v>
      </c>
      <c r="F27" s="8"/>
      <c r="G27" s="21">
        <v>12859.199227062269</v>
      </c>
      <c r="H27" s="21">
        <v>1607.3999033827836</v>
      </c>
      <c r="I27" s="8"/>
      <c r="J27" s="21">
        <v>746.20333768732462</v>
      </c>
    </row>
    <row r="28" spans="1:10" x14ac:dyDescent="0.3">
      <c r="A28" s="9" t="s">
        <v>110</v>
      </c>
      <c r="B28" s="50" t="s">
        <v>111</v>
      </c>
      <c r="C28" s="36" t="s">
        <v>214</v>
      </c>
      <c r="D28" s="20">
        <v>45536</v>
      </c>
      <c r="E28" s="21">
        <v>9772.9914125673222</v>
      </c>
      <c r="F28" s="8"/>
      <c r="G28" s="21">
        <v>12859.199227062269</v>
      </c>
      <c r="H28" s="21">
        <v>1607.3999033827836</v>
      </c>
      <c r="I28" s="8"/>
      <c r="J28" s="21">
        <v>746.20333768732462</v>
      </c>
    </row>
    <row r="29" spans="1:10" x14ac:dyDescent="0.3">
      <c r="A29" s="9" t="s">
        <v>112</v>
      </c>
      <c r="B29" s="50" t="s">
        <v>113</v>
      </c>
      <c r="C29" s="36" t="s">
        <v>214</v>
      </c>
      <c r="D29" s="20">
        <v>45536</v>
      </c>
      <c r="E29" s="21">
        <v>8043.0345005385989</v>
      </c>
      <c r="F29" s="8"/>
      <c r="G29" s="21">
        <v>10582.940132287631</v>
      </c>
      <c r="H29" s="21">
        <v>1322.8675165359539</v>
      </c>
      <c r="I29" s="8"/>
      <c r="J29" s="21">
        <v>557.98402565859942</v>
      </c>
    </row>
    <row r="30" spans="1:10" x14ac:dyDescent="0.3">
      <c r="A30" s="9" t="s">
        <v>114</v>
      </c>
      <c r="B30" s="50" t="s">
        <v>113</v>
      </c>
      <c r="C30" s="36" t="s">
        <v>214</v>
      </c>
      <c r="D30" s="20">
        <v>45536</v>
      </c>
      <c r="E30" s="21">
        <v>8043.0345005385989</v>
      </c>
      <c r="F30" s="8"/>
      <c r="G30" s="21">
        <v>10582.940132287631</v>
      </c>
      <c r="H30" s="21">
        <v>1322.8675165359539</v>
      </c>
      <c r="I30" s="8"/>
      <c r="J30" s="21">
        <v>557.98402565859942</v>
      </c>
    </row>
    <row r="31" spans="1:10" x14ac:dyDescent="0.3">
      <c r="A31" s="9" t="s">
        <v>115</v>
      </c>
      <c r="B31" s="50" t="s">
        <v>113</v>
      </c>
      <c r="C31" s="36" t="s">
        <v>214</v>
      </c>
      <c r="D31" s="20">
        <v>45536</v>
      </c>
      <c r="E31" s="21">
        <v>8043.0345005385989</v>
      </c>
      <c r="F31" s="8"/>
      <c r="G31" s="21">
        <v>10582.940132287631</v>
      </c>
      <c r="H31" s="21">
        <v>1322.8675165359539</v>
      </c>
      <c r="I31" s="8"/>
      <c r="J31" s="21">
        <v>557.98402565859942</v>
      </c>
    </row>
    <row r="32" spans="1:10" x14ac:dyDescent="0.3">
      <c r="A32" s="9" t="s">
        <v>116</v>
      </c>
      <c r="B32" s="48" t="s">
        <v>211</v>
      </c>
      <c r="C32" s="48" t="s">
        <v>214</v>
      </c>
      <c r="D32" s="20"/>
      <c r="E32" s="21">
        <v>8043.0345005385989</v>
      </c>
      <c r="F32" s="8"/>
      <c r="G32" s="21">
        <v>10582.940132287631</v>
      </c>
      <c r="H32" s="21">
        <v>1322.8675165359539</v>
      </c>
      <c r="I32" s="8"/>
      <c r="J32" s="21">
        <v>557.98402565859942</v>
      </c>
    </row>
    <row r="33" spans="1:10" x14ac:dyDescent="0.3">
      <c r="A33" s="9" t="s">
        <v>117</v>
      </c>
      <c r="B33" s="50" t="s">
        <v>113</v>
      </c>
      <c r="C33" s="36" t="s">
        <v>214</v>
      </c>
      <c r="D33" s="20">
        <v>45544</v>
      </c>
      <c r="E33" s="21">
        <v>8043.0345005385989</v>
      </c>
      <c r="F33" s="8"/>
      <c r="G33" s="21">
        <v>10582.940132287631</v>
      </c>
      <c r="H33" s="21">
        <v>1322.8675165359539</v>
      </c>
      <c r="I33" s="8"/>
      <c r="J33" s="21">
        <v>557.98402565859942</v>
      </c>
    </row>
    <row r="34" spans="1:10" x14ac:dyDescent="0.3">
      <c r="A34" s="9" t="s">
        <v>118</v>
      </c>
      <c r="B34" s="50" t="s">
        <v>113</v>
      </c>
      <c r="C34" s="36" t="s">
        <v>214</v>
      </c>
      <c r="D34" s="20">
        <v>45536</v>
      </c>
      <c r="E34" s="21">
        <v>8043.0345005385989</v>
      </c>
      <c r="F34" s="8"/>
      <c r="G34" s="21">
        <v>10582.940132287631</v>
      </c>
      <c r="H34" s="21">
        <v>1322.8675165359539</v>
      </c>
      <c r="I34" s="8"/>
      <c r="J34" s="21">
        <v>557.98402565859942</v>
      </c>
    </row>
    <row r="35" spans="1:10" x14ac:dyDescent="0.3">
      <c r="A35" s="9" t="s">
        <v>119</v>
      </c>
      <c r="B35" s="50" t="s">
        <v>113</v>
      </c>
      <c r="C35" s="36" t="s">
        <v>214</v>
      </c>
      <c r="D35" s="20">
        <v>45536</v>
      </c>
      <c r="E35" s="21">
        <v>9772.9914125673222</v>
      </c>
      <c r="F35" s="8"/>
      <c r="G35" s="21">
        <v>12859.199227062269</v>
      </c>
      <c r="H35" s="21">
        <v>1607.3999033827836</v>
      </c>
      <c r="I35" s="8"/>
      <c r="J35" s="21">
        <v>746.20333768732462</v>
      </c>
    </row>
    <row r="36" spans="1:10" x14ac:dyDescent="0.3">
      <c r="A36" s="9" t="s">
        <v>120</v>
      </c>
      <c r="B36" s="50" t="s">
        <v>113</v>
      </c>
      <c r="C36" s="36" t="s">
        <v>214</v>
      </c>
      <c r="D36" s="20">
        <v>45536</v>
      </c>
      <c r="E36" s="21">
        <v>8043.0345005385989</v>
      </c>
      <c r="F36" s="8"/>
      <c r="G36" s="21">
        <v>10582.940132287631</v>
      </c>
      <c r="H36" s="21">
        <v>1322.8675165359539</v>
      </c>
      <c r="I36" s="8"/>
      <c r="J36" s="21">
        <v>557.98402565859942</v>
      </c>
    </row>
    <row r="37" spans="1:10" x14ac:dyDescent="0.3">
      <c r="A37" s="9" t="s">
        <v>121</v>
      </c>
      <c r="B37" s="50" t="s">
        <v>113</v>
      </c>
      <c r="C37" s="36" t="s">
        <v>214</v>
      </c>
      <c r="D37" s="20">
        <v>45536</v>
      </c>
      <c r="E37" s="21">
        <v>8043.0345005385989</v>
      </c>
      <c r="F37" s="8"/>
      <c r="G37" s="21">
        <v>10582.940132287631</v>
      </c>
      <c r="H37" s="21">
        <v>1322.8675165359539</v>
      </c>
      <c r="I37" s="8"/>
      <c r="J37" s="21">
        <v>557.98402565859942</v>
      </c>
    </row>
    <row r="38" spans="1:10" x14ac:dyDescent="0.3">
      <c r="A38" s="9" t="s">
        <v>122</v>
      </c>
      <c r="B38" s="50" t="s">
        <v>113</v>
      </c>
      <c r="C38" s="36" t="s">
        <v>214</v>
      </c>
      <c r="D38" s="20">
        <v>45536</v>
      </c>
      <c r="E38" s="21">
        <v>8043.0345005385989</v>
      </c>
      <c r="F38" s="8"/>
      <c r="G38" s="21">
        <v>10582.940132287631</v>
      </c>
      <c r="H38" s="21">
        <v>1322.8675165359539</v>
      </c>
      <c r="I38" s="8"/>
      <c r="J38" s="21">
        <v>557.98402565859942</v>
      </c>
    </row>
    <row r="39" spans="1:10" x14ac:dyDescent="0.3">
      <c r="A39" s="9" t="s">
        <v>123</v>
      </c>
      <c r="B39" s="50" t="s">
        <v>113</v>
      </c>
      <c r="C39" s="36" t="s">
        <v>214</v>
      </c>
      <c r="D39" s="20">
        <v>45536</v>
      </c>
      <c r="E39" s="21">
        <v>8043.0345005385989</v>
      </c>
      <c r="F39" s="8"/>
      <c r="G39" s="21">
        <v>10582.940132287631</v>
      </c>
      <c r="H39" s="21">
        <v>1322.8675165359539</v>
      </c>
      <c r="I39" s="8"/>
      <c r="J39" s="21">
        <v>557.98402565859942</v>
      </c>
    </row>
    <row r="40" spans="1:10" x14ac:dyDescent="0.3">
      <c r="A40" s="9" t="s">
        <v>124</v>
      </c>
      <c r="B40" s="50" t="s">
        <v>113</v>
      </c>
      <c r="C40" s="36" t="s">
        <v>214</v>
      </c>
      <c r="D40" s="20">
        <v>45536</v>
      </c>
      <c r="E40" s="21">
        <v>8043.0345005385989</v>
      </c>
      <c r="F40" s="8"/>
      <c r="G40" s="21">
        <v>10582.940132287631</v>
      </c>
      <c r="H40" s="21">
        <v>1322.8675165359539</v>
      </c>
      <c r="I40" s="8"/>
      <c r="J40" s="21">
        <v>557.98402565859942</v>
      </c>
    </row>
    <row r="41" spans="1:10" x14ac:dyDescent="0.3">
      <c r="A41" s="9" t="s">
        <v>125</v>
      </c>
      <c r="B41" s="50" t="s">
        <v>113</v>
      </c>
      <c r="C41" s="36" t="s">
        <v>214</v>
      </c>
      <c r="D41" s="20">
        <v>45536</v>
      </c>
      <c r="E41" s="21">
        <v>8043.0345005385989</v>
      </c>
      <c r="F41" s="8"/>
      <c r="G41" s="21">
        <v>10582.940132287631</v>
      </c>
      <c r="H41" s="21">
        <v>1322.8675165359539</v>
      </c>
      <c r="I41" s="8"/>
      <c r="J41" s="21">
        <v>557.98402565859942</v>
      </c>
    </row>
    <row r="42" spans="1:10" x14ac:dyDescent="0.3">
      <c r="A42" s="9" t="s">
        <v>126</v>
      </c>
      <c r="B42" s="50" t="s">
        <v>113</v>
      </c>
      <c r="C42" s="36" t="s">
        <v>214</v>
      </c>
      <c r="D42" s="20">
        <v>45536</v>
      </c>
      <c r="E42" s="21">
        <v>8043.0345005385989</v>
      </c>
      <c r="F42" s="8"/>
      <c r="G42" s="21">
        <v>10582.940132287631</v>
      </c>
      <c r="H42" s="21">
        <v>1322.8675165359539</v>
      </c>
      <c r="I42" s="8"/>
      <c r="J42" s="21">
        <v>557.98402565859942</v>
      </c>
    </row>
    <row r="43" spans="1:10" ht="15" thickBot="1" x14ac:dyDescent="0.35">
      <c r="A43" s="9" t="s">
        <v>127</v>
      </c>
      <c r="B43" s="50" t="s">
        <v>128</v>
      </c>
      <c r="C43" s="36" t="s">
        <v>214</v>
      </c>
      <c r="D43" s="20">
        <v>45536</v>
      </c>
      <c r="E43" s="21">
        <v>8043.0345005385989</v>
      </c>
      <c r="F43" s="8"/>
      <c r="G43" s="21">
        <v>10582.940132287631</v>
      </c>
      <c r="H43" s="21">
        <v>1322.8675165359539</v>
      </c>
      <c r="I43" s="8"/>
      <c r="J43" s="21">
        <v>557.98402565859942</v>
      </c>
    </row>
    <row r="44" spans="1:10" x14ac:dyDescent="0.3">
      <c r="A44" s="1" t="s">
        <v>274</v>
      </c>
      <c r="B44" s="2"/>
      <c r="C44" s="33"/>
      <c r="D44" s="2"/>
      <c r="E44" s="2"/>
      <c r="F44" s="2"/>
      <c r="G44" s="2"/>
      <c r="H44" s="58" t="s">
        <v>209</v>
      </c>
      <c r="I44" s="58"/>
      <c r="J44" s="58"/>
    </row>
    <row r="45" spans="1:10" ht="15" thickBot="1" x14ac:dyDescent="0.35">
      <c r="A45" s="59" t="s">
        <v>281</v>
      </c>
      <c r="B45" s="60"/>
      <c r="C45" s="60"/>
      <c r="D45" s="60"/>
      <c r="E45" s="4"/>
      <c r="F45" s="4"/>
      <c r="G45" s="4"/>
      <c r="H45" s="4"/>
      <c r="I45" s="4"/>
      <c r="J45" s="4"/>
    </row>
    <row r="46" spans="1:10" x14ac:dyDescent="0.3">
      <c r="A46" s="61" t="s">
        <v>1</v>
      </c>
      <c r="B46" s="53" t="s">
        <v>2</v>
      </c>
      <c r="C46" s="53" t="s">
        <v>3</v>
      </c>
      <c r="D46" s="53" t="s">
        <v>4</v>
      </c>
      <c r="E46" s="53" t="s">
        <v>5</v>
      </c>
      <c r="F46" s="53" t="s">
        <v>6</v>
      </c>
      <c r="G46" s="53" t="s">
        <v>7</v>
      </c>
      <c r="H46" s="53" t="s">
        <v>8</v>
      </c>
      <c r="I46" s="53" t="s">
        <v>9</v>
      </c>
      <c r="J46" s="55" t="s">
        <v>10</v>
      </c>
    </row>
    <row r="47" spans="1:10" ht="15" thickBot="1" x14ac:dyDescent="0.35">
      <c r="A47" s="62"/>
      <c r="B47" s="54"/>
      <c r="C47" s="54"/>
      <c r="D47" s="54"/>
      <c r="E47" s="54"/>
      <c r="F47" s="54"/>
      <c r="G47" s="54"/>
      <c r="H47" s="54"/>
      <c r="I47" s="54"/>
      <c r="J47" s="56"/>
    </row>
    <row r="48" spans="1:10" x14ac:dyDescent="0.3">
      <c r="A48" s="9" t="s">
        <v>129</v>
      </c>
      <c r="B48" s="50" t="s">
        <v>128</v>
      </c>
      <c r="C48" s="36" t="s">
        <v>214</v>
      </c>
      <c r="D48" s="20">
        <v>45536</v>
      </c>
      <c r="E48" s="21">
        <v>8043.0345005385989</v>
      </c>
      <c r="F48" s="8"/>
      <c r="G48" s="21">
        <v>10582.940132287631</v>
      </c>
      <c r="H48" s="21">
        <v>1322.8675165359539</v>
      </c>
      <c r="I48" s="8"/>
      <c r="J48" s="21">
        <v>557.98402565859942</v>
      </c>
    </row>
    <row r="49" spans="1:10" x14ac:dyDescent="0.3">
      <c r="A49" s="9" t="s">
        <v>130</v>
      </c>
      <c r="B49" s="50" t="s">
        <v>211</v>
      </c>
      <c r="C49" s="36" t="s">
        <v>214</v>
      </c>
      <c r="D49" s="8"/>
      <c r="E49" s="21">
        <v>8043.0345005385989</v>
      </c>
      <c r="F49" s="8"/>
      <c r="G49" s="21">
        <v>10582.940132287631</v>
      </c>
      <c r="H49" s="21">
        <v>1322.8675165359539</v>
      </c>
      <c r="I49" s="8"/>
      <c r="J49" s="21">
        <v>557.98402565859942</v>
      </c>
    </row>
    <row r="50" spans="1:10" x14ac:dyDescent="0.3">
      <c r="A50" s="9" t="s">
        <v>131</v>
      </c>
      <c r="B50" s="50" t="s">
        <v>211</v>
      </c>
      <c r="C50" s="36" t="s">
        <v>214</v>
      </c>
      <c r="D50" s="8"/>
      <c r="E50" s="21">
        <v>8043.0345005385989</v>
      </c>
      <c r="F50" s="8"/>
      <c r="G50" s="21">
        <v>10582.940132287631</v>
      </c>
      <c r="H50" s="21">
        <v>1322.8675165359539</v>
      </c>
      <c r="I50" s="8"/>
      <c r="J50" s="21">
        <v>557.98402565859942</v>
      </c>
    </row>
    <row r="51" spans="1:10" x14ac:dyDescent="0.3">
      <c r="A51" s="9" t="s">
        <v>132</v>
      </c>
      <c r="B51" s="50" t="s">
        <v>128</v>
      </c>
      <c r="C51" s="36" t="s">
        <v>214</v>
      </c>
      <c r="D51" s="20">
        <v>45552</v>
      </c>
      <c r="E51" s="21">
        <v>8043.0345005385989</v>
      </c>
      <c r="F51" s="8"/>
      <c r="G51" s="21">
        <v>10582.940132287631</v>
      </c>
      <c r="H51" s="21">
        <v>1322.8675165359539</v>
      </c>
      <c r="I51" s="8"/>
      <c r="J51" s="21">
        <v>557.98402565859942</v>
      </c>
    </row>
    <row r="52" spans="1:10" x14ac:dyDescent="0.3">
      <c r="A52" s="9" t="s">
        <v>212</v>
      </c>
      <c r="B52" s="50" t="s">
        <v>128</v>
      </c>
      <c r="C52" s="36" t="s">
        <v>214</v>
      </c>
      <c r="D52" s="20">
        <v>45598</v>
      </c>
      <c r="E52" s="21">
        <v>8043.0345005385989</v>
      </c>
      <c r="F52" s="8"/>
      <c r="G52" s="21">
        <v>10582.940132287631</v>
      </c>
      <c r="H52" s="21">
        <v>1322.8675165359539</v>
      </c>
      <c r="I52" s="8"/>
      <c r="J52" s="21">
        <v>557.98402565859942</v>
      </c>
    </row>
    <row r="53" spans="1:10" x14ac:dyDescent="0.3">
      <c r="A53" s="9" t="s">
        <v>133</v>
      </c>
      <c r="B53" s="50" t="s">
        <v>128</v>
      </c>
      <c r="C53" s="36" t="s">
        <v>214</v>
      </c>
      <c r="D53" s="20">
        <v>45536</v>
      </c>
      <c r="E53" s="21">
        <v>8043.0345005385989</v>
      </c>
      <c r="F53" s="8"/>
      <c r="G53" s="21">
        <v>10582.940132287631</v>
      </c>
      <c r="H53" s="21">
        <v>1322.8675165359539</v>
      </c>
      <c r="I53" s="8"/>
      <c r="J53" s="21">
        <v>557.98402565859942</v>
      </c>
    </row>
    <row r="54" spans="1:10" x14ac:dyDescent="0.3">
      <c r="A54" s="9" t="s">
        <v>134</v>
      </c>
      <c r="B54" s="50" t="s">
        <v>135</v>
      </c>
      <c r="C54" s="36" t="s">
        <v>214</v>
      </c>
      <c r="D54" s="20">
        <v>45536</v>
      </c>
      <c r="E54" s="21">
        <v>9772.9914125673222</v>
      </c>
      <c r="F54" s="8"/>
      <c r="G54" s="21">
        <v>12859.199227062269</v>
      </c>
      <c r="H54" s="21">
        <v>1607.3999033827836</v>
      </c>
      <c r="I54" s="8"/>
      <c r="J54" s="21">
        <v>746.20333768732462</v>
      </c>
    </row>
    <row r="55" spans="1:10" x14ac:dyDescent="0.3">
      <c r="A55" s="9" t="s">
        <v>136</v>
      </c>
      <c r="B55" s="50" t="s">
        <v>135</v>
      </c>
      <c r="C55" s="36" t="s">
        <v>214</v>
      </c>
      <c r="D55" s="20">
        <v>45536</v>
      </c>
      <c r="E55" s="21">
        <v>9772.9914125673222</v>
      </c>
      <c r="F55" s="8"/>
      <c r="G55" s="21">
        <v>12859.199227062269</v>
      </c>
      <c r="H55" s="21">
        <v>1607.3999033827836</v>
      </c>
      <c r="I55" s="8"/>
      <c r="J55" s="21">
        <v>746.20333768732462</v>
      </c>
    </row>
    <row r="56" spans="1:10" x14ac:dyDescent="0.3">
      <c r="A56" s="9" t="s">
        <v>192</v>
      </c>
      <c r="B56" s="50" t="s">
        <v>178</v>
      </c>
      <c r="C56" s="36" t="s">
        <v>214</v>
      </c>
      <c r="D56" s="20">
        <v>45536</v>
      </c>
      <c r="E56" s="21">
        <v>8042.3109816876113</v>
      </c>
      <c r="F56" s="8"/>
      <c r="G56" s="21">
        <v>10581.988133799488</v>
      </c>
      <c r="H56" s="21">
        <v>1322.7485167249361</v>
      </c>
      <c r="I56" s="8"/>
      <c r="J56" s="21">
        <v>557.90530680761208</v>
      </c>
    </row>
    <row r="57" spans="1:10" x14ac:dyDescent="0.3">
      <c r="A57" s="9" t="s">
        <v>193</v>
      </c>
      <c r="B57" s="50" t="s">
        <v>194</v>
      </c>
      <c r="C57" s="36" t="s">
        <v>214</v>
      </c>
      <c r="D57" s="20">
        <v>45536</v>
      </c>
      <c r="E57" s="21">
        <v>14217.488346198825</v>
      </c>
      <c r="F57" s="8"/>
      <c r="G57" s="21">
        <v>18707.221508156348</v>
      </c>
      <c r="H57" s="21">
        <v>2338.4026885195435</v>
      </c>
      <c r="I57" s="8"/>
      <c r="J57" s="21">
        <v>1412.5531756388295</v>
      </c>
    </row>
    <row r="58" spans="1:10" x14ac:dyDescent="0.3">
      <c r="A58" s="9" t="s">
        <v>195</v>
      </c>
      <c r="B58" s="50" t="s">
        <v>194</v>
      </c>
      <c r="C58" s="36" t="s">
        <v>214</v>
      </c>
      <c r="D58" s="20">
        <v>45536</v>
      </c>
      <c r="E58" s="21">
        <v>8498.8980552962275</v>
      </c>
      <c r="F58" s="8"/>
      <c r="G58" s="21">
        <v>11182.760599073983</v>
      </c>
      <c r="H58" s="21">
        <v>1397.8450748842479</v>
      </c>
      <c r="I58" s="8"/>
      <c r="J58" s="21">
        <v>607.5819804162295</v>
      </c>
    </row>
    <row r="59" spans="1:10" x14ac:dyDescent="0.3">
      <c r="A59" s="9" t="s">
        <v>196</v>
      </c>
      <c r="B59" s="50" t="s">
        <v>194</v>
      </c>
      <c r="C59" s="36" t="s">
        <v>214</v>
      </c>
      <c r="D59" s="20">
        <v>45536</v>
      </c>
      <c r="E59" s="21">
        <v>8498.8980552962275</v>
      </c>
      <c r="F59" s="8"/>
      <c r="G59" s="21">
        <v>11182.760599073983</v>
      </c>
      <c r="H59" s="21">
        <v>1397.8450748842479</v>
      </c>
      <c r="I59" s="8"/>
      <c r="J59" s="21">
        <v>607.5819804162295</v>
      </c>
    </row>
    <row r="60" spans="1:10" x14ac:dyDescent="0.3">
      <c r="A60" s="9" t="s">
        <v>197</v>
      </c>
      <c r="B60" s="50" t="s">
        <v>194</v>
      </c>
      <c r="C60" s="36" t="s">
        <v>214</v>
      </c>
      <c r="D60" s="20">
        <v>45536</v>
      </c>
      <c r="E60" s="21">
        <v>8498.8980552962275</v>
      </c>
      <c r="F60" s="8"/>
      <c r="G60" s="21">
        <v>11182.760599073983</v>
      </c>
      <c r="H60" s="21">
        <v>1397.8450748842479</v>
      </c>
      <c r="I60" s="8"/>
      <c r="J60" s="21">
        <v>607.5819804162295</v>
      </c>
    </row>
    <row r="61" spans="1:10" x14ac:dyDescent="0.3">
      <c r="A61" s="9" t="s">
        <v>198</v>
      </c>
      <c r="B61" s="50" t="s">
        <v>194</v>
      </c>
      <c r="C61" s="36" t="s">
        <v>214</v>
      </c>
      <c r="D61" s="20">
        <v>45536</v>
      </c>
      <c r="E61" s="21">
        <v>8498.8980552962275</v>
      </c>
      <c r="F61" s="8"/>
      <c r="G61" s="21">
        <v>11182.760599073983</v>
      </c>
      <c r="H61" s="21">
        <v>1397.8450748842479</v>
      </c>
      <c r="I61" s="8"/>
      <c r="J61" s="21">
        <v>607.5819804162295</v>
      </c>
    </row>
    <row r="62" spans="1:10" x14ac:dyDescent="0.3">
      <c r="A62" s="9" t="s">
        <v>199</v>
      </c>
      <c r="B62" s="50" t="s">
        <v>194</v>
      </c>
      <c r="C62" s="36" t="s">
        <v>214</v>
      </c>
      <c r="D62" s="20">
        <v>45536</v>
      </c>
      <c r="E62" s="21">
        <v>8498.8980552962275</v>
      </c>
      <c r="F62" s="8"/>
      <c r="G62" s="21">
        <v>11182.760599073983</v>
      </c>
      <c r="H62" s="21">
        <v>1397.8450748842479</v>
      </c>
      <c r="I62" s="8"/>
      <c r="J62" s="21">
        <v>607.5819804162295</v>
      </c>
    </row>
    <row r="63" spans="1:10" x14ac:dyDescent="0.3">
      <c r="A63" s="9" t="s">
        <v>137</v>
      </c>
      <c r="B63" s="50" t="s">
        <v>138</v>
      </c>
      <c r="C63" s="36" t="s">
        <v>214</v>
      </c>
      <c r="D63" s="20">
        <v>45536</v>
      </c>
      <c r="E63" s="21">
        <v>8935.5533515260322</v>
      </c>
      <c r="F63" s="8"/>
      <c r="G63" s="21">
        <v>11757.307041481621</v>
      </c>
      <c r="H63" s="21">
        <v>1469.6633801852026</v>
      </c>
      <c r="I63" s="8"/>
      <c r="J63" s="21">
        <v>655.09007664603223</v>
      </c>
    </row>
    <row r="64" spans="1:10" x14ac:dyDescent="0.3">
      <c r="A64" s="9" t="s">
        <v>139</v>
      </c>
      <c r="B64" s="50" t="s">
        <v>140</v>
      </c>
      <c r="C64" s="36" t="s">
        <v>214</v>
      </c>
      <c r="D64" s="20">
        <v>45536</v>
      </c>
      <c r="E64" s="21">
        <v>8935.5533515260322</v>
      </c>
      <c r="F64" s="8"/>
      <c r="G64" s="21">
        <v>11757.307041481621</v>
      </c>
      <c r="H64" s="21">
        <v>1469.6633801852026</v>
      </c>
      <c r="I64" s="8"/>
      <c r="J64" s="21">
        <v>655.09007664603223</v>
      </c>
    </row>
    <row r="65" spans="1:10" x14ac:dyDescent="0.3">
      <c r="A65" s="9" t="s">
        <v>141</v>
      </c>
      <c r="B65" s="50" t="s">
        <v>140</v>
      </c>
      <c r="C65" s="36" t="s">
        <v>214</v>
      </c>
      <c r="D65" s="20">
        <v>45536</v>
      </c>
      <c r="E65" s="21">
        <v>8935.5533515260322</v>
      </c>
      <c r="F65" s="8"/>
      <c r="G65" s="21">
        <v>11757.307041481621</v>
      </c>
      <c r="H65" s="21">
        <v>1469.6633801852026</v>
      </c>
      <c r="I65" s="8"/>
      <c r="J65" s="21">
        <v>655.09007664603223</v>
      </c>
    </row>
    <row r="66" spans="1:10" x14ac:dyDescent="0.3">
      <c r="A66" s="9" t="s">
        <v>142</v>
      </c>
      <c r="B66" s="50" t="s">
        <v>140</v>
      </c>
      <c r="C66" s="36" t="s">
        <v>214</v>
      </c>
      <c r="D66" s="20">
        <v>45536</v>
      </c>
      <c r="E66" s="21">
        <v>8935.5533515260322</v>
      </c>
      <c r="F66" s="8"/>
      <c r="G66" s="21">
        <v>11757.307041481621</v>
      </c>
      <c r="H66" s="21">
        <v>1469.6633801852026</v>
      </c>
      <c r="I66" s="8"/>
      <c r="J66" s="21">
        <v>655.09007664603223</v>
      </c>
    </row>
    <row r="67" spans="1:10" x14ac:dyDescent="0.3">
      <c r="A67" s="9" t="s">
        <v>143</v>
      </c>
      <c r="B67" s="50" t="s">
        <v>140</v>
      </c>
      <c r="C67" s="36" t="s">
        <v>214</v>
      </c>
      <c r="D67" s="20">
        <v>45536</v>
      </c>
      <c r="E67" s="21">
        <v>8935.5533515260322</v>
      </c>
      <c r="F67" s="8"/>
      <c r="G67" s="21">
        <v>11757.307041481621</v>
      </c>
      <c r="H67" s="21">
        <v>1469.6633801852026</v>
      </c>
      <c r="I67" s="8"/>
      <c r="J67" s="21">
        <v>655.09007664603223</v>
      </c>
    </row>
    <row r="68" spans="1:10" x14ac:dyDescent="0.3">
      <c r="A68" s="9" t="s">
        <v>144</v>
      </c>
      <c r="B68" s="50" t="s">
        <v>140</v>
      </c>
      <c r="C68" s="36" t="s">
        <v>214</v>
      </c>
      <c r="D68" s="20">
        <v>45536</v>
      </c>
      <c r="E68" s="21">
        <v>8935.5533515260322</v>
      </c>
      <c r="F68" s="8"/>
      <c r="G68" s="21">
        <v>11757.307041481621</v>
      </c>
      <c r="H68" s="21">
        <v>1469.6633801852026</v>
      </c>
      <c r="I68" s="8"/>
      <c r="J68" s="21">
        <v>655.09007664603223</v>
      </c>
    </row>
    <row r="69" spans="1:10" x14ac:dyDescent="0.3">
      <c r="A69" s="9" t="s">
        <v>145</v>
      </c>
      <c r="B69" s="50" t="s">
        <v>140</v>
      </c>
      <c r="C69" s="36" t="s">
        <v>214</v>
      </c>
      <c r="D69" s="20">
        <v>45536</v>
      </c>
      <c r="E69" s="21">
        <v>8935.5533515260322</v>
      </c>
      <c r="F69" s="8"/>
      <c r="G69" s="21">
        <v>11757.307041481621</v>
      </c>
      <c r="H69" s="21">
        <v>1469.6633801852026</v>
      </c>
      <c r="I69" s="8"/>
      <c r="J69" s="21">
        <v>655.09007664603223</v>
      </c>
    </row>
    <row r="70" spans="1:10" x14ac:dyDescent="0.3">
      <c r="A70" s="9" t="s">
        <v>146</v>
      </c>
      <c r="B70" s="50" t="s">
        <v>147</v>
      </c>
      <c r="C70" s="36" t="s">
        <v>214</v>
      </c>
      <c r="D70" s="20">
        <v>45536</v>
      </c>
      <c r="E70" s="21">
        <v>8935.5533515260322</v>
      </c>
      <c r="F70" s="8"/>
      <c r="G70" s="21">
        <v>11757.307041481621</v>
      </c>
      <c r="H70" s="21">
        <v>1469.6633801852026</v>
      </c>
      <c r="I70" s="8"/>
      <c r="J70" s="21">
        <v>655.09007664603223</v>
      </c>
    </row>
    <row r="71" spans="1:10" x14ac:dyDescent="0.3">
      <c r="A71" s="9" t="s">
        <v>148</v>
      </c>
      <c r="B71" s="50" t="s">
        <v>272</v>
      </c>
      <c r="C71" s="36" t="s">
        <v>214</v>
      </c>
      <c r="D71" s="20">
        <v>45544</v>
      </c>
      <c r="E71" s="21">
        <v>6249.3586666666624</v>
      </c>
      <c r="F71" s="8"/>
      <c r="G71" s="21">
        <v>8222.840350877188</v>
      </c>
      <c r="H71" s="21">
        <v>1027.8550438596485</v>
      </c>
      <c r="I71" s="8"/>
      <c r="J71" s="21">
        <v>112.99175466666637</v>
      </c>
    </row>
    <row r="72" spans="1:10" x14ac:dyDescent="0.3">
      <c r="A72" s="9" t="s">
        <v>149</v>
      </c>
      <c r="B72" s="50" t="s">
        <v>150</v>
      </c>
      <c r="C72" s="36" t="s">
        <v>214</v>
      </c>
      <c r="D72" s="20">
        <v>45536</v>
      </c>
      <c r="E72" s="21">
        <v>8042.3109816876113</v>
      </c>
      <c r="F72" s="8"/>
      <c r="G72" s="21">
        <v>10581.988133799488</v>
      </c>
      <c r="H72" s="21">
        <v>1322.7485167249361</v>
      </c>
      <c r="I72" s="8"/>
      <c r="J72" s="21">
        <v>557.90530680761208</v>
      </c>
    </row>
    <row r="73" spans="1:10" ht="15" thickBot="1" x14ac:dyDescent="0.35"/>
    <row r="74" spans="1:10" x14ac:dyDescent="0.3">
      <c r="C74" s="35"/>
      <c r="D74" s="15" t="s">
        <v>201</v>
      </c>
      <c r="E74" s="25">
        <f>SUM(E5:E72)</f>
        <v>566301.32282399316</v>
      </c>
      <c r="F74" s="25"/>
      <c r="G74" s="25">
        <f>SUM(G5:G72)</f>
        <v>745133.31950525369</v>
      </c>
      <c r="H74" s="25">
        <f>SUM(H5:H72)</f>
        <v>93141.664938156711</v>
      </c>
      <c r="I74" s="25"/>
      <c r="J74" s="25">
        <f>SUM(J5:J72)</f>
        <v>42551.63367519313</v>
      </c>
    </row>
    <row r="75" spans="1:10" ht="15" thickBot="1" x14ac:dyDescent="0.35">
      <c r="D75" s="16" t="s">
        <v>202</v>
      </c>
      <c r="E75" s="26">
        <f>E74*12</f>
        <v>6795615.873887918</v>
      </c>
      <c r="F75" s="26"/>
      <c r="G75" s="26">
        <f>G74</f>
        <v>745133.31950525369</v>
      </c>
      <c r="H75" s="26">
        <f>H74</f>
        <v>93141.664938156711</v>
      </c>
      <c r="I75" s="26"/>
      <c r="J75" s="26">
        <f>J74*12+39158.29+5998.45</f>
        <v>555776.34410231758</v>
      </c>
    </row>
    <row r="76" spans="1:10" x14ac:dyDescent="0.3">
      <c r="A76" s="17" t="s">
        <v>203</v>
      </c>
    </row>
    <row r="77" spans="1:10" x14ac:dyDescent="0.3">
      <c r="A77" s="17" t="s">
        <v>204</v>
      </c>
      <c r="E77" s="18"/>
      <c r="H77" s="22"/>
    </row>
    <row r="78" spans="1:10" x14ac:dyDescent="0.3">
      <c r="A78" s="17" t="s">
        <v>205</v>
      </c>
      <c r="E78" s="22"/>
    </row>
    <row r="79" spans="1:10" x14ac:dyDescent="0.3">
      <c r="A79" s="17" t="s">
        <v>206</v>
      </c>
    </row>
  </sheetData>
  <mergeCells count="24">
    <mergeCell ref="I3:I4"/>
    <mergeCell ref="J3:J4"/>
    <mergeCell ref="H1:J1"/>
    <mergeCell ref="A2:D2"/>
    <mergeCell ref="A3:A4"/>
    <mergeCell ref="B3:B4"/>
    <mergeCell ref="C3:C4"/>
    <mergeCell ref="D3:D4"/>
    <mergeCell ref="E3:E4"/>
    <mergeCell ref="F3:F4"/>
    <mergeCell ref="G3:G4"/>
    <mergeCell ref="H3:H4"/>
    <mergeCell ref="H44:J44"/>
    <mergeCell ref="A45:D45"/>
    <mergeCell ref="A46:A47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</mergeCells>
  <pageMargins left="1.3779527559055118" right="0.70866141732283472" top="0.74803149606299213" bottom="0.74803149606299213" header="0.31496062992125984" footer="0.31496062992125984"/>
  <pageSetup paperSize="5" scale="8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6F68B-F2B5-40C4-A916-F5399F089141}">
  <dimension ref="A2:J32"/>
  <sheetViews>
    <sheetView workbookViewId="0">
      <selection activeCell="A13" sqref="A13"/>
    </sheetView>
  </sheetViews>
  <sheetFormatPr baseColWidth="10" defaultRowHeight="14.4" x14ac:dyDescent="0.3"/>
  <cols>
    <col min="1" max="1" width="39.109375" customWidth="1"/>
    <col min="2" max="2" width="19.6640625" customWidth="1"/>
    <col min="3" max="3" width="9.88671875" customWidth="1"/>
    <col min="4" max="4" width="17.5546875" customWidth="1"/>
    <col min="5" max="5" width="15.6640625" customWidth="1"/>
    <col min="6" max="6" width="16.88671875" customWidth="1"/>
    <col min="7" max="7" width="13.6640625" customWidth="1"/>
    <col min="8" max="8" width="13.44140625" customWidth="1"/>
    <col min="9" max="9" width="15.5546875" customWidth="1"/>
    <col min="10" max="10" width="12.33203125" customWidth="1"/>
  </cols>
  <sheetData>
    <row r="2" spans="1:10" ht="15" thickBot="1" x14ac:dyDescent="0.35"/>
    <row r="3" spans="1:10" x14ac:dyDescent="0.3">
      <c r="A3" s="1" t="s">
        <v>274</v>
      </c>
      <c r="B3" s="2"/>
      <c r="C3" s="3"/>
      <c r="D3" s="2"/>
      <c r="E3" s="2"/>
      <c r="F3" s="2"/>
      <c r="G3" s="2"/>
      <c r="H3" s="58" t="s">
        <v>209</v>
      </c>
      <c r="I3" s="58"/>
      <c r="J3" s="58"/>
    </row>
    <row r="4" spans="1:10" ht="15" thickBot="1" x14ac:dyDescent="0.35">
      <c r="A4" s="59" t="s">
        <v>282</v>
      </c>
      <c r="B4" s="60"/>
      <c r="C4" s="60"/>
      <c r="D4" s="60"/>
      <c r="E4" s="4"/>
      <c r="F4" s="4"/>
      <c r="G4" s="4"/>
      <c r="H4" s="4"/>
      <c r="I4" s="4"/>
      <c r="J4" s="4"/>
    </row>
    <row r="5" spans="1:10" ht="15" thickBot="1" x14ac:dyDescent="0.3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3">
      <c r="A6" s="61" t="s">
        <v>1</v>
      </c>
      <c r="B6" s="53" t="s">
        <v>2</v>
      </c>
      <c r="C6" s="53" t="s">
        <v>3</v>
      </c>
      <c r="D6" s="53" t="s">
        <v>4</v>
      </c>
      <c r="E6" s="53" t="s">
        <v>5</v>
      </c>
      <c r="F6" s="53" t="s">
        <v>6</v>
      </c>
      <c r="G6" s="53" t="s">
        <v>7</v>
      </c>
      <c r="H6" s="53" t="s">
        <v>8</v>
      </c>
      <c r="I6" s="53" t="s">
        <v>9</v>
      </c>
      <c r="J6" s="55" t="s">
        <v>10</v>
      </c>
    </row>
    <row r="7" spans="1:10" ht="15" thickBot="1" x14ac:dyDescent="0.35">
      <c r="A7" s="62"/>
      <c r="B7" s="54"/>
      <c r="C7" s="54"/>
      <c r="D7" s="54"/>
      <c r="E7" s="54"/>
      <c r="F7" s="54"/>
      <c r="G7" s="54"/>
      <c r="H7" s="54"/>
      <c r="I7" s="54"/>
      <c r="J7" s="56"/>
    </row>
    <row r="8" spans="1:10" x14ac:dyDescent="0.3">
      <c r="A8" s="9" t="s">
        <v>151</v>
      </c>
      <c r="B8" s="50" t="s">
        <v>152</v>
      </c>
      <c r="C8" s="36" t="s">
        <v>213</v>
      </c>
      <c r="D8" s="20">
        <v>45536</v>
      </c>
      <c r="E8" s="21">
        <v>19132.882920040676</v>
      </c>
      <c r="F8" s="8"/>
      <c r="G8" s="21">
        <v>25174.845947421945</v>
      </c>
      <c r="H8" s="21">
        <v>3146.8557434277432</v>
      </c>
      <c r="I8" s="8"/>
      <c r="J8" s="21">
        <v>2418.7867997206886</v>
      </c>
    </row>
    <row r="9" spans="1:10" x14ac:dyDescent="0.3">
      <c r="A9" s="9" t="s">
        <v>153</v>
      </c>
      <c r="B9" s="50" t="s">
        <v>154</v>
      </c>
      <c r="C9" s="36" t="s">
        <v>213</v>
      </c>
      <c r="D9" s="20">
        <v>45536</v>
      </c>
      <c r="E9" s="21">
        <v>10607.558737522439</v>
      </c>
      <c r="F9" s="8"/>
      <c r="G9" s="21">
        <v>13957.314128318998</v>
      </c>
      <c r="H9" s="21">
        <v>1744.6642660398747</v>
      </c>
      <c r="I9" s="8"/>
      <c r="J9" s="21">
        <v>837.00426264244129</v>
      </c>
    </row>
    <row r="10" spans="1:10" x14ac:dyDescent="0.3">
      <c r="A10" s="9" t="s">
        <v>155</v>
      </c>
      <c r="B10" s="50" t="s">
        <v>154</v>
      </c>
      <c r="C10" s="36" t="s">
        <v>213</v>
      </c>
      <c r="D10" s="20">
        <v>45536</v>
      </c>
      <c r="E10" s="21">
        <v>10607.558737522439</v>
      </c>
      <c r="F10" s="8"/>
      <c r="G10" s="21">
        <v>13957.314128318998</v>
      </c>
      <c r="H10" s="21">
        <v>1744.6642660398747</v>
      </c>
      <c r="I10" s="8"/>
      <c r="J10" s="21">
        <v>837.00426264244129</v>
      </c>
    </row>
    <row r="11" spans="1:10" x14ac:dyDescent="0.3">
      <c r="A11" s="9" t="s">
        <v>156</v>
      </c>
      <c r="B11" s="50" t="s">
        <v>157</v>
      </c>
      <c r="C11" s="36" t="s">
        <v>214</v>
      </c>
      <c r="D11" s="20">
        <v>45536</v>
      </c>
      <c r="E11" s="21">
        <v>7162.9555059245904</v>
      </c>
      <c r="F11" s="8"/>
      <c r="G11" s="21">
        <v>9424.9414551639347</v>
      </c>
      <c r="H11" s="21">
        <v>1178.1176818954918</v>
      </c>
      <c r="I11" s="8"/>
      <c r="J11" s="21">
        <v>244.62143104459534</v>
      </c>
    </row>
    <row r="12" spans="1:10" x14ac:dyDescent="0.3">
      <c r="A12" s="9" t="s">
        <v>158</v>
      </c>
      <c r="B12" s="50" t="s">
        <v>157</v>
      </c>
      <c r="C12" s="36" t="s">
        <v>214</v>
      </c>
      <c r="D12" s="20">
        <v>45536</v>
      </c>
      <c r="E12" s="21">
        <v>7162.9555059245904</v>
      </c>
      <c r="F12" s="8"/>
      <c r="G12" s="21">
        <v>9424.9414551639347</v>
      </c>
      <c r="H12" s="21">
        <v>1178.1176818954918</v>
      </c>
      <c r="I12" s="8"/>
      <c r="J12" s="21">
        <v>244.62143104459534</v>
      </c>
    </row>
    <row r="13" spans="1:10" x14ac:dyDescent="0.3">
      <c r="A13" s="9" t="s">
        <v>159</v>
      </c>
      <c r="B13" s="50" t="s">
        <v>157</v>
      </c>
      <c r="C13" s="36" t="s">
        <v>214</v>
      </c>
      <c r="D13" s="20">
        <v>45536</v>
      </c>
      <c r="E13" s="21">
        <v>7162.9555059245904</v>
      </c>
      <c r="F13" s="8"/>
      <c r="G13" s="21">
        <v>9424.9414551639347</v>
      </c>
      <c r="H13" s="21">
        <v>1178.1176818954918</v>
      </c>
      <c r="I13" s="8"/>
      <c r="J13" s="21">
        <v>244.62143104459534</v>
      </c>
    </row>
    <row r="14" spans="1:10" x14ac:dyDescent="0.3">
      <c r="A14" s="9" t="s">
        <v>160</v>
      </c>
      <c r="B14" s="50" t="s">
        <v>157</v>
      </c>
      <c r="C14" s="36" t="s">
        <v>214</v>
      </c>
      <c r="D14" s="20">
        <v>45536</v>
      </c>
      <c r="E14" s="21">
        <v>7162.9555059245904</v>
      </c>
      <c r="F14" s="8"/>
      <c r="G14" s="21">
        <v>9424.9414551639347</v>
      </c>
      <c r="H14" s="21">
        <v>1178.1176818954918</v>
      </c>
      <c r="I14" s="8"/>
      <c r="J14" s="21">
        <v>244.62143104459534</v>
      </c>
    </row>
    <row r="15" spans="1:10" x14ac:dyDescent="0.3">
      <c r="A15" s="9" t="s">
        <v>161</v>
      </c>
      <c r="B15" s="50" t="s">
        <v>157</v>
      </c>
      <c r="C15" s="36" t="s">
        <v>214</v>
      </c>
      <c r="D15" s="20">
        <v>45536</v>
      </c>
      <c r="E15" s="21">
        <v>7162.9555059245904</v>
      </c>
      <c r="F15" s="8"/>
      <c r="G15" s="21">
        <v>9424.9414551639347</v>
      </c>
      <c r="H15" s="21">
        <v>1178.1176818954918</v>
      </c>
      <c r="I15" s="8"/>
      <c r="J15" s="21">
        <v>244.62143104459534</v>
      </c>
    </row>
    <row r="16" spans="1:10" x14ac:dyDescent="0.3">
      <c r="A16" s="9" t="s">
        <v>162</v>
      </c>
      <c r="B16" s="50" t="s">
        <v>157</v>
      </c>
      <c r="C16" s="36" t="s">
        <v>214</v>
      </c>
      <c r="D16" s="20">
        <v>45536</v>
      </c>
      <c r="E16" s="21">
        <v>7162.9555059245904</v>
      </c>
      <c r="F16" s="8"/>
      <c r="G16" s="21">
        <v>9424.9414551639347</v>
      </c>
      <c r="H16" s="21">
        <v>1178.1176818954918</v>
      </c>
      <c r="I16" s="8"/>
      <c r="J16" s="21">
        <v>244.62143104459534</v>
      </c>
    </row>
    <row r="17" spans="1:10" x14ac:dyDescent="0.3">
      <c r="A17" s="9" t="s">
        <v>163</v>
      </c>
      <c r="B17" s="50" t="s">
        <v>157</v>
      </c>
      <c r="C17" s="36" t="s">
        <v>214</v>
      </c>
      <c r="D17" s="20">
        <v>45536</v>
      </c>
      <c r="E17" s="21">
        <v>7162.9555059245904</v>
      </c>
      <c r="F17" s="8"/>
      <c r="G17" s="21">
        <v>9424.9414551639347</v>
      </c>
      <c r="H17" s="21">
        <v>1178.1176818954918</v>
      </c>
      <c r="I17" s="8"/>
      <c r="J17" s="21">
        <v>244.62143104459534</v>
      </c>
    </row>
    <row r="18" spans="1:10" x14ac:dyDescent="0.3">
      <c r="A18" s="9" t="s">
        <v>164</v>
      </c>
      <c r="B18" s="50" t="s">
        <v>157</v>
      </c>
      <c r="C18" s="36" t="s">
        <v>214</v>
      </c>
      <c r="D18" s="20">
        <v>45536</v>
      </c>
      <c r="E18" s="21">
        <v>7162.9555059245904</v>
      </c>
      <c r="F18" s="8"/>
      <c r="G18" s="21">
        <v>9424.9414551639347</v>
      </c>
      <c r="H18" s="21">
        <v>1178.1176818954918</v>
      </c>
      <c r="I18" s="8"/>
      <c r="J18" s="21">
        <v>244.62143104459534</v>
      </c>
    </row>
    <row r="19" spans="1:10" x14ac:dyDescent="0.3">
      <c r="A19" s="9" t="s">
        <v>165</v>
      </c>
      <c r="B19" s="50" t="s">
        <v>166</v>
      </c>
      <c r="C19" s="36" t="s">
        <v>214</v>
      </c>
      <c r="D19" s="20">
        <v>45536</v>
      </c>
      <c r="E19" s="21">
        <v>7162.9555059245904</v>
      </c>
      <c r="F19" s="8"/>
      <c r="G19" s="21">
        <v>9424.9414551639347</v>
      </c>
      <c r="H19" s="21">
        <v>1178.1176818954918</v>
      </c>
      <c r="I19" s="8"/>
      <c r="J19" s="21">
        <v>244.62143104459534</v>
      </c>
    </row>
    <row r="20" spans="1:10" x14ac:dyDescent="0.3">
      <c r="A20" s="9" t="s">
        <v>167</v>
      </c>
      <c r="B20" s="50" t="s">
        <v>157</v>
      </c>
      <c r="C20" s="36" t="s">
        <v>214</v>
      </c>
      <c r="D20" s="20">
        <v>45536</v>
      </c>
      <c r="E20" s="21">
        <v>7162.9555059245904</v>
      </c>
      <c r="F20" s="8"/>
      <c r="G20" s="21">
        <v>9424.9414551639347</v>
      </c>
      <c r="H20" s="21">
        <v>1178.1176818954918</v>
      </c>
      <c r="I20" s="8"/>
      <c r="J20" s="21">
        <v>244.62143104459534</v>
      </c>
    </row>
    <row r="21" spans="1:10" x14ac:dyDescent="0.3">
      <c r="A21" s="9" t="s">
        <v>168</v>
      </c>
      <c r="B21" s="50" t="s">
        <v>157</v>
      </c>
      <c r="C21" s="36" t="s">
        <v>214</v>
      </c>
      <c r="D21" s="20">
        <v>45536</v>
      </c>
      <c r="E21" s="21">
        <v>7162.9555059245904</v>
      </c>
      <c r="F21" s="8"/>
      <c r="G21" s="21">
        <v>9424.9414551639347</v>
      </c>
      <c r="H21" s="21">
        <v>1178.1176818954918</v>
      </c>
      <c r="I21" s="8"/>
      <c r="J21" s="21">
        <v>244.62143104459534</v>
      </c>
    </row>
    <row r="22" spans="1:10" x14ac:dyDescent="0.3">
      <c r="A22" s="9" t="s">
        <v>169</v>
      </c>
      <c r="B22" s="50" t="s">
        <v>166</v>
      </c>
      <c r="C22" s="36" t="s">
        <v>214</v>
      </c>
      <c r="D22" s="20">
        <v>45536</v>
      </c>
      <c r="E22" s="21">
        <v>7162.9555059245904</v>
      </c>
      <c r="F22" s="8"/>
      <c r="G22" s="21">
        <v>9424.9414551639347</v>
      </c>
      <c r="H22" s="21">
        <v>1178.1176818954918</v>
      </c>
      <c r="I22" s="8"/>
      <c r="J22" s="21">
        <v>244.62143104459534</v>
      </c>
    </row>
    <row r="23" spans="1:10" x14ac:dyDescent="0.3">
      <c r="A23" s="9" t="s">
        <v>170</v>
      </c>
      <c r="B23" s="50" t="s">
        <v>166</v>
      </c>
      <c r="C23" s="36" t="s">
        <v>214</v>
      </c>
      <c r="D23" s="20">
        <v>45536</v>
      </c>
      <c r="E23" s="21">
        <v>7162.9555059245904</v>
      </c>
      <c r="F23" s="8"/>
      <c r="G23" s="21">
        <v>9424.9414551639347</v>
      </c>
      <c r="H23" s="21">
        <v>1178.1176818954918</v>
      </c>
      <c r="I23" s="8"/>
      <c r="J23" s="21">
        <v>244.62143104459534</v>
      </c>
    </row>
    <row r="24" spans="1:10" x14ac:dyDescent="0.3">
      <c r="A24" s="9" t="s">
        <v>171</v>
      </c>
      <c r="B24" s="50" t="s">
        <v>172</v>
      </c>
      <c r="C24" s="36" t="s">
        <v>214</v>
      </c>
      <c r="D24" s="20">
        <v>45536</v>
      </c>
      <c r="E24" s="21">
        <v>7162.9555059245904</v>
      </c>
      <c r="F24" s="8"/>
      <c r="G24" s="21">
        <v>9424.9414551639347</v>
      </c>
      <c r="H24" s="21">
        <v>1178.1176818954918</v>
      </c>
      <c r="I24" s="8"/>
      <c r="J24" s="21">
        <v>244.62143104459534</v>
      </c>
    </row>
    <row r="25" spans="1:10" x14ac:dyDescent="0.3">
      <c r="A25" s="9" t="s">
        <v>173</v>
      </c>
      <c r="B25" s="50" t="s">
        <v>174</v>
      </c>
      <c r="C25" s="36" t="s">
        <v>214</v>
      </c>
      <c r="D25" s="20">
        <v>45536</v>
      </c>
      <c r="E25" s="21">
        <v>8042.3109816876113</v>
      </c>
      <c r="F25" s="8"/>
      <c r="G25" s="21">
        <v>10581.988133799488</v>
      </c>
      <c r="H25" s="21">
        <v>1322.7485167249361</v>
      </c>
      <c r="I25" s="8"/>
      <c r="J25" s="21">
        <v>557.90530680761208</v>
      </c>
    </row>
    <row r="26" spans="1:10" ht="15" thickBot="1" x14ac:dyDescent="0.35"/>
    <row r="27" spans="1:10" x14ac:dyDescent="0.3">
      <c r="C27" s="14"/>
      <c r="D27" s="15" t="s">
        <v>201</v>
      </c>
      <c r="E27" s="25">
        <f>SUM(E8:E25)</f>
        <v>148671.68845971744</v>
      </c>
      <c r="F27" s="25"/>
      <c r="G27" s="25">
        <f>SUM(G8:G25)</f>
        <v>195620.64271015453</v>
      </c>
      <c r="H27" s="25">
        <f>SUM(H8:H25)</f>
        <v>24452.580338769316</v>
      </c>
      <c r="I27" s="25"/>
      <c r="J27" s="25">
        <f>SUM(J8:J25)</f>
        <v>8075.4006664375229</v>
      </c>
    </row>
    <row r="28" spans="1:10" ht="15" thickBot="1" x14ac:dyDescent="0.35">
      <c r="D28" s="16" t="s">
        <v>202</v>
      </c>
      <c r="E28" s="26">
        <f>E27*12</f>
        <v>1784060.2615166092</v>
      </c>
      <c r="F28" s="26"/>
      <c r="G28" s="26">
        <f>G27</f>
        <v>195620.64271015453</v>
      </c>
      <c r="H28" s="26">
        <f>H27</f>
        <v>24452.580338769316</v>
      </c>
      <c r="I28" s="26"/>
      <c r="J28" s="26">
        <f>J27*12+7915.99</f>
        <v>104820.79799725028</v>
      </c>
    </row>
    <row r="29" spans="1:10" x14ac:dyDescent="0.3">
      <c r="A29" s="17" t="s">
        <v>203</v>
      </c>
    </row>
    <row r="30" spans="1:10" x14ac:dyDescent="0.3">
      <c r="A30" s="17" t="s">
        <v>204</v>
      </c>
      <c r="E30" s="18"/>
      <c r="H30" s="22"/>
    </row>
    <row r="31" spans="1:10" x14ac:dyDescent="0.3">
      <c r="A31" s="17" t="s">
        <v>205</v>
      </c>
      <c r="E31" s="22"/>
    </row>
    <row r="32" spans="1:10" x14ac:dyDescent="0.3">
      <c r="A32" s="17" t="s">
        <v>206</v>
      </c>
    </row>
  </sheetData>
  <mergeCells count="12">
    <mergeCell ref="I6:I7"/>
    <mergeCell ref="J6:J7"/>
    <mergeCell ref="H3:J3"/>
    <mergeCell ref="A4:D4"/>
    <mergeCell ref="A6:A7"/>
    <mergeCell ref="B6:B7"/>
    <mergeCell ref="C6:C7"/>
    <mergeCell ref="D6:D7"/>
    <mergeCell ref="E6:E7"/>
    <mergeCell ref="F6:F7"/>
    <mergeCell ref="G6:G7"/>
    <mergeCell ref="H6:H7"/>
  </mergeCells>
  <pageMargins left="1.3779527559055118" right="0.70866141732283472" top="0.74803149606299213" bottom="0.74803149606299213" header="0.31496062992125984" footer="0.31496062992125984"/>
  <pageSetup paperSize="5" scale="8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CE7F3-7D8C-4D54-9EAE-D869364CF019}">
  <dimension ref="A2:J16"/>
  <sheetViews>
    <sheetView workbookViewId="0">
      <selection activeCell="B8" sqref="B8:B9"/>
    </sheetView>
  </sheetViews>
  <sheetFormatPr baseColWidth="10" defaultRowHeight="14.4" x14ac:dyDescent="0.3"/>
  <cols>
    <col min="1" max="1" width="24.5546875" customWidth="1"/>
    <col min="2" max="2" width="29.88671875" customWidth="1"/>
    <col min="3" max="3" width="9.88671875" customWidth="1"/>
    <col min="4" max="4" width="17.5546875" customWidth="1"/>
    <col min="5" max="5" width="15.6640625" customWidth="1"/>
    <col min="6" max="6" width="16.88671875" customWidth="1"/>
    <col min="7" max="7" width="13.6640625" customWidth="1"/>
    <col min="8" max="8" width="13.44140625" customWidth="1"/>
    <col min="9" max="9" width="15.5546875" customWidth="1"/>
    <col min="10" max="10" width="12.33203125" customWidth="1"/>
  </cols>
  <sheetData>
    <row r="2" spans="1:10" ht="15" thickBot="1" x14ac:dyDescent="0.35"/>
    <row r="3" spans="1:10" x14ac:dyDescent="0.3">
      <c r="A3" s="1" t="s">
        <v>274</v>
      </c>
      <c r="B3" s="2"/>
      <c r="C3" s="3"/>
      <c r="D3" s="2"/>
      <c r="E3" s="2"/>
      <c r="F3" s="2"/>
      <c r="G3" s="2"/>
      <c r="H3" s="58" t="s">
        <v>209</v>
      </c>
      <c r="I3" s="58"/>
      <c r="J3" s="58"/>
    </row>
    <row r="4" spans="1:10" ht="15" thickBot="1" x14ac:dyDescent="0.35">
      <c r="A4" s="59" t="s">
        <v>290</v>
      </c>
      <c r="B4" s="60"/>
      <c r="C4" s="60"/>
      <c r="D4" s="60"/>
      <c r="E4" s="4"/>
      <c r="F4" s="4"/>
      <c r="G4" s="4"/>
      <c r="H4" s="4"/>
      <c r="I4" s="4"/>
      <c r="J4" s="4"/>
    </row>
    <row r="5" spans="1:10" ht="15" thickBot="1" x14ac:dyDescent="0.3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3">
      <c r="A6" s="61" t="s">
        <v>1</v>
      </c>
      <c r="B6" s="53" t="s">
        <v>2</v>
      </c>
      <c r="C6" s="53" t="s">
        <v>3</v>
      </c>
      <c r="D6" s="53" t="s">
        <v>4</v>
      </c>
      <c r="E6" s="53" t="s">
        <v>5</v>
      </c>
      <c r="F6" s="53" t="s">
        <v>6</v>
      </c>
      <c r="G6" s="53" t="s">
        <v>7</v>
      </c>
      <c r="H6" s="53" t="s">
        <v>8</v>
      </c>
      <c r="I6" s="53" t="s">
        <v>9</v>
      </c>
      <c r="J6" s="55" t="s">
        <v>10</v>
      </c>
    </row>
    <row r="7" spans="1:10" ht="15" thickBot="1" x14ac:dyDescent="0.35">
      <c r="A7" s="62"/>
      <c r="B7" s="54"/>
      <c r="C7" s="54"/>
      <c r="D7" s="54"/>
      <c r="E7" s="54"/>
      <c r="F7" s="54"/>
      <c r="G7" s="54"/>
      <c r="H7" s="54"/>
      <c r="I7" s="54"/>
      <c r="J7" s="56"/>
    </row>
    <row r="8" spans="1:10" x14ac:dyDescent="0.3">
      <c r="A8" s="9" t="s">
        <v>175</v>
      </c>
      <c r="B8" s="50" t="s">
        <v>176</v>
      </c>
      <c r="C8" s="36" t="s">
        <v>213</v>
      </c>
      <c r="D8" s="20">
        <v>45536</v>
      </c>
      <c r="E8" s="21">
        <v>12016.168419047615</v>
      </c>
      <c r="F8" s="8"/>
      <c r="G8" s="21">
        <v>15810.747919799494</v>
      </c>
      <c r="H8" s="21">
        <v>1976.3434899749368</v>
      </c>
      <c r="I8" s="8"/>
      <c r="J8" s="21">
        <v>1035.7337470476184</v>
      </c>
    </row>
    <row r="9" spans="1:10" x14ac:dyDescent="0.3">
      <c r="A9" s="9" t="s">
        <v>177</v>
      </c>
      <c r="B9" s="50" t="s">
        <v>178</v>
      </c>
      <c r="C9" s="36" t="s">
        <v>213</v>
      </c>
      <c r="D9" s="20">
        <v>45536</v>
      </c>
      <c r="E9" s="21">
        <v>9772.9914125673222</v>
      </c>
      <c r="F9" s="8"/>
      <c r="G9" s="21">
        <v>12859.199227062269</v>
      </c>
      <c r="H9" s="21">
        <v>1607.3999033827836</v>
      </c>
      <c r="I9" s="8"/>
      <c r="J9" s="21">
        <v>746.20333768732462</v>
      </c>
    </row>
    <row r="10" spans="1:10" ht="15" thickBot="1" x14ac:dyDescent="0.35"/>
    <row r="11" spans="1:10" x14ac:dyDescent="0.3">
      <c r="C11" s="14"/>
      <c r="D11" s="15" t="s">
        <v>201</v>
      </c>
      <c r="E11" s="25">
        <f>SUM(E8:E10)</f>
        <v>21789.159831614939</v>
      </c>
      <c r="F11" s="25"/>
      <c r="G11" s="25">
        <f>SUM(G8:G10)</f>
        <v>28669.947146861763</v>
      </c>
      <c r="H11" s="25">
        <f>SUM(H8:H10)</f>
        <v>3583.7433933577204</v>
      </c>
      <c r="I11" s="25"/>
      <c r="J11" s="25">
        <f>SUM(J8:J10)</f>
        <v>1781.937084734943</v>
      </c>
    </row>
    <row r="12" spans="1:10" ht="15" thickBot="1" x14ac:dyDescent="0.35">
      <c r="D12" s="16" t="s">
        <v>202</v>
      </c>
      <c r="E12" s="26">
        <f>E11*12</f>
        <v>261469.91797937927</v>
      </c>
      <c r="F12" s="26"/>
      <c r="G12" s="26">
        <f>G11</f>
        <v>28669.947146861763</v>
      </c>
      <c r="H12" s="26">
        <f>H11</f>
        <v>3583.7433933577204</v>
      </c>
      <c r="I12" s="26"/>
      <c r="J12" s="26">
        <f>J11*12+1976.13</f>
        <v>23359.375016819318</v>
      </c>
    </row>
    <row r="13" spans="1:10" x14ac:dyDescent="0.3">
      <c r="A13" s="17" t="s">
        <v>203</v>
      </c>
    </row>
    <row r="14" spans="1:10" x14ac:dyDescent="0.3">
      <c r="A14" s="17" t="s">
        <v>204</v>
      </c>
      <c r="E14" s="18"/>
      <c r="H14" s="22"/>
    </row>
    <row r="15" spans="1:10" x14ac:dyDescent="0.3">
      <c r="A15" s="17" t="s">
        <v>205</v>
      </c>
      <c r="E15" s="22"/>
    </row>
    <row r="16" spans="1:10" x14ac:dyDescent="0.3">
      <c r="A16" s="17" t="s">
        <v>206</v>
      </c>
    </row>
  </sheetData>
  <mergeCells count="12">
    <mergeCell ref="I6:I7"/>
    <mergeCell ref="J6:J7"/>
    <mergeCell ref="H3:J3"/>
    <mergeCell ref="A4:D4"/>
    <mergeCell ref="A6:A7"/>
    <mergeCell ref="B6:B7"/>
    <mergeCell ref="C6:C7"/>
    <mergeCell ref="D6:D7"/>
    <mergeCell ref="E6:E7"/>
    <mergeCell ref="F6:F7"/>
    <mergeCell ref="G6:G7"/>
    <mergeCell ref="H6:H7"/>
  </mergeCells>
  <pageMargins left="1.3779527559055118" right="0.70866141732283472" top="0.74803149606299213" bottom="0.74803149606299213" header="0.31496062992125984" footer="0.31496062992125984"/>
  <pageSetup paperSize="5" scale="85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A95E0-6BF4-4581-83F5-E29475318504}">
  <dimension ref="A2:J16"/>
  <sheetViews>
    <sheetView workbookViewId="0">
      <selection activeCell="B17" sqref="B17"/>
    </sheetView>
  </sheetViews>
  <sheetFormatPr baseColWidth="10" defaultRowHeight="14.4" x14ac:dyDescent="0.3"/>
  <cols>
    <col min="1" max="1" width="32.77734375" customWidth="1"/>
    <col min="2" max="2" width="23.109375" customWidth="1"/>
    <col min="3" max="3" width="9.88671875" customWidth="1"/>
    <col min="4" max="4" width="17.5546875" customWidth="1"/>
    <col min="5" max="5" width="15.6640625" customWidth="1"/>
    <col min="6" max="6" width="16.88671875" customWidth="1"/>
    <col min="7" max="7" width="13.6640625" customWidth="1"/>
    <col min="8" max="8" width="13.44140625" customWidth="1"/>
    <col min="9" max="9" width="15.5546875" customWidth="1"/>
    <col min="10" max="10" width="12.33203125" customWidth="1"/>
  </cols>
  <sheetData>
    <row r="2" spans="1:10" ht="15" thickBot="1" x14ac:dyDescent="0.35"/>
    <row r="3" spans="1:10" x14ac:dyDescent="0.3">
      <c r="A3" s="1" t="s">
        <v>274</v>
      </c>
      <c r="B3" s="2"/>
      <c r="C3" s="3"/>
      <c r="D3" s="2"/>
      <c r="E3" s="2"/>
      <c r="F3" s="2"/>
      <c r="G3" s="2"/>
      <c r="H3" s="58" t="s">
        <v>209</v>
      </c>
      <c r="I3" s="58"/>
      <c r="J3" s="58"/>
    </row>
    <row r="4" spans="1:10" ht="15" thickBot="1" x14ac:dyDescent="0.35">
      <c r="A4" s="59" t="s">
        <v>283</v>
      </c>
      <c r="B4" s="60"/>
      <c r="C4" s="60"/>
      <c r="D4" s="60"/>
      <c r="E4" s="4"/>
      <c r="F4" s="4"/>
      <c r="G4" s="4"/>
      <c r="H4" s="4"/>
      <c r="I4" s="4"/>
      <c r="J4" s="4"/>
    </row>
    <row r="5" spans="1:10" ht="15" thickBot="1" x14ac:dyDescent="0.3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3">
      <c r="A6" s="61" t="s">
        <v>1</v>
      </c>
      <c r="B6" s="53" t="s">
        <v>2</v>
      </c>
      <c r="C6" s="53" t="s">
        <v>3</v>
      </c>
      <c r="D6" s="53" t="s">
        <v>4</v>
      </c>
      <c r="E6" s="53" t="s">
        <v>5</v>
      </c>
      <c r="F6" s="53" t="s">
        <v>6</v>
      </c>
      <c r="G6" s="53" t="s">
        <v>7</v>
      </c>
      <c r="H6" s="53" t="s">
        <v>8</v>
      </c>
      <c r="I6" s="53" t="s">
        <v>9</v>
      </c>
      <c r="J6" s="55" t="s">
        <v>10</v>
      </c>
    </row>
    <row r="7" spans="1:10" ht="15" thickBot="1" x14ac:dyDescent="0.35">
      <c r="A7" s="62"/>
      <c r="B7" s="54"/>
      <c r="C7" s="54"/>
      <c r="D7" s="54"/>
      <c r="E7" s="54"/>
      <c r="F7" s="54"/>
      <c r="G7" s="54"/>
      <c r="H7" s="54"/>
      <c r="I7" s="54"/>
      <c r="J7" s="56"/>
    </row>
    <row r="8" spans="1:10" x14ac:dyDescent="0.3">
      <c r="A8" s="9" t="s">
        <v>179</v>
      </c>
      <c r="B8" s="48" t="s">
        <v>55</v>
      </c>
      <c r="C8" s="48" t="s">
        <v>213</v>
      </c>
      <c r="D8" s="20">
        <v>45536</v>
      </c>
      <c r="E8" s="21">
        <v>10504.00218456014</v>
      </c>
      <c r="F8" s="8"/>
      <c r="G8" s="21">
        <v>13821.055506000184</v>
      </c>
      <c r="H8" s="21">
        <v>1727.631938250023</v>
      </c>
      <c r="I8" s="8"/>
      <c r="J8" s="21">
        <v>825.7373096801432</v>
      </c>
    </row>
    <row r="9" spans="1:10" x14ac:dyDescent="0.3">
      <c r="A9" s="9" t="s">
        <v>210</v>
      </c>
      <c r="B9" s="48" t="s">
        <v>215</v>
      </c>
      <c r="C9" s="48" t="s">
        <v>213</v>
      </c>
      <c r="D9" s="20">
        <v>45581</v>
      </c>
      <c r="E9" s="21">
        <v>10504.00218456014</v>
      </c>
      <c r="F9" s="8"/>
      <c r="G9" s="21">
        <v>13821.055506000184</v>
      </c>
      <c r="H9" s="21">
        <v>1727.631938250023</v>
      </c>
      <c r="I9" s="8"/>
      <c r="J9" s="21">
        <v>825.7373096801432</v>
      </c>
    </row>
    <row r="10" spans="1:10" ht="15" thickBot="1" x14ac:dyDescent="0.35"/>
    <row r="11" spans="1:10" x14ac:dyDescent="0.3">
      <c r="C11" s="14"/>
      <c r="D11" s="15" t="s">
        <v>201</v>
      </c>
      <c r="E11" s="25">
        <f>SUM(E8:E10)</f>
        <v>21008.004369120281</v>
      </c>
      <c r="F11" s="25"/>
      <c r="G11" s="25">
        <f>SUM(G8:G10)</f>
        <v>27642.111012000369</v>
      </c>
      <c r="H11" s="25">
        <f>SUM(H8:H10)</f>
        <v>3455.2638765000461</v>
      </c>
      <c r="I11" s="25"/>
      <c r="J11" s="25">
        <f>SUM(J8:J10)</f>
        <v>1651.4746193602864</v>
      </c>
    </row>
    <row r="12" spans="1:10" ht="15" thickBot="1" x14ac:dyDescent="0.35">
      <c r="D12" s="16" t="s">
        <v>202</v>
      </c>
      <c r="E12" s="26">
        <f>E11*12</f>
        <v>252096.05242944337</v>
      </c>
      <c r="F12" s="26"/>
      <c r="G12" s="26">
        <f>G11</f>
        <v>27642.111012000369</v>
      </c>
      <c r="H12" s="26">
        <f>H11</f>
        <v>3455.2638765000461</v>
      </c>
      <c r="I12" s="26"/>
      <c r="J12" s="26">
        <f>J11*12+1774.48</f>
        <v>21592.175432323438</v>
      </c>
    </row>
    <row r="13" spans="1:10" x14ac:dyDescent="0.3">
      <c r="A13" s="17" t="s">
        <v>203</v>
      </c>
    </row>
    <row r="14" spans="1:10" x14ac:dyDescent="0.3">
      <c r="A14" s="17" t="s">
        <v>204</v>
      </c>
      <c r="E14" s="18"/>
      <c r="H14" s="22"/>
    </row>
    <row r="15" spans="1:10" x14ac:dyDescent="0.3">
      <c r="A15" s="17" t="s">
        <v>205</v>
      </c>
      <c r="E15" s="22"/>
    </row>
    <row r="16" spans="1:10" x14ac:dyDescent="0.3">
      <c r="A16" s="17" t="s">
        <v>206</v>
      </c>
    </row>
  </sheetData>
  <mergeCells count="12">
    <mergeCell ref="I6:I7"/>
    <mergeCell ref="J6:J7"/>
    <mergeCell ref="H3:J3"/>
    <mergeCell ref="A4:D4"/>
    <mergeCell ref="A6:A7"/>
    <mergeCell ref="B6:B7"/>
    <mergeCell ref="C6:C7"/>
    <mergeCell ref="D6:D7"/>
    <mergeCell ref="E6:E7"/>
    <mergeCell ref="F6:F7"/>
    <mergeCell ref="G6:G7"/>
    <mergeCell ref="H6:H7"/>
  </mergeCells>
  <pageMargins left="1.3779527559055118" right="0.70866141732283472" top="0.74803149606299213" bottom="0.74803149606299213" header="0.31496062992125984" footer="0.31496062992125984"/>
  <pageSetup paperSize="5" scale="85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A9F84-78D1-4B03-A9CF-36470A3A6E50}">
  <dimension ref="A2:J17"/>
  <sheetViews>
    <sheetView workbookViewId="0">
      <selection activeCell="C18" sqref="C18"/>
    </sheetView>
  </sheetViews>
  <sheetFormatPr baseColWidth="10" defaultRowHeight="14.4" x14ac:dyDescent="0.3"/>
  <cols>
    <col min="1" max="1" width="27.5546875" customWidth="1"/>
    <col min="2" max="2" width="24" customWidth="1"/>
    <col min="3" max="3" width="9.88671875" style="6" customWidth="1"/>
    <col min="4" max="4" width="17.5546875" customWidth="1"/>
    <col min="5" max="5" width="15.6640625" customWidth="1"/>
    <col min="6" max="6" width="16.88671875" customWidth="1"/>
    <col min="7" max="7" width="13.6640625" customWidth="1"/>
    <col min="8" max="8" width="13.44140625" customWidth="1"/>
    <col min="9" max="9" width="15.5546875" customWidth="1"/>
    <col min="10" max="10" width="12.33203125" customWidth="1"/>
  </cols>
  <sheetData>
    <row r="2" spans="1:10" ht="15" thickBot="1" x14ac:dyDescent="0.35"/>
    <row r="3" spans="1:10" x14ac:dyDescent="0.3">
      <c r="A3" s="1" t="s">
        <v>274</v>
      </c>
      <c r="B3" s="2"/>
      <c r="C3" s="33"/>
      <c r="D3" s="2"/>
      <c r="E3" s="2"/>
      <c r="F3" s="2"/>
      <c r="G3" s="2"/>
      <c r="H3" s="58" t="s">
        <v>209</v>
      </c>
      <c r="I3" s="58"/>
      <c r="J3" s="58"/>
    </row>
    <row r="4" spans="1:10" ht="15" thickBot="1" x14ac:dyDescent="0.35">
      <c r="A4" s="59" t="s">
        <v>291</v>
      </c>
      <c r="B4" s="60"/>
      <c r="C4" s="60"/>
      <c r="D4" s="60"/>
      <c r="E4" s="4"/>
      <c r="F4" s="4"/>
      <c r="G4" s="4"/>
      <c r="H4" s="4"/>
      <c r="I4" s="4"/>
      <c r="J4" s="4"/>
    </row>
    <row r="5" spans="1:10" ht="15" thickBot="1" x14ac:dyDescent="0.35">
      <c r="A5" s="5"/>
      <c r="B5" s="5"/>
      <c r="C5" s="34"/>
      <c r="D5" s="5"/>
      <c r="E5" s="5"/>
      <c r="F5" s="5"/>
      <c r="G5" s="5"/>
      <c r="H5" s="5"/>
      <c r="I5" s="5"/>
      <c r="J5" s="5"/>
    </row>
    <row r="6" spans="1:10" x14ac:dyDescent="0.3">
      <c r="A6" s="61" t="s">
        <v>1</v>
      </c>
      <c r="B6" s="53" t="s">
        <v>2</v>
      </c>
      <c r="C6" s="53" t="s">
        <v>3</v>
      </c>
      <c r="D6" s="53" t="s">
        <v>4</v>
      </c>
      <c r="E6" s="53" t="s">
        <v>5</v>
      </c>
      <c r="F6" s="53" t="s">
        <v>6</v>
      </c>
      <c r="G6" s="53" t="s">
        <v>7</v>
      </c>
      <c r="H6" s="53" t="s">
        <v>8</v>
      </c>
      <c r="I6" s="53" t="s">
        <v>9</v>
      </c>
      <c r="J6" s="55" t="s">
        <v>10</v>
      </c>
    </row>
    <row r="7" spans="1:10" ht="18.600000000000001" customHeight="1" thickBot="1" x14ac:dyDescent="0.35">
      <c r="A7" s="62"/>
      <c r="B7" s="54"/>
      <c r="C7" s="54"/>
      <c r="D7" s="54"/>
      <c r="E7" s="54"/>
      <c r="F7" s="54"/>
      <c r="G7" s="54"/>
      <c r="H7" s="54"/>
      <c r="I7" s="54"/>
      <c r="J7" s="56"/>
    </row>
    <row r="8" spans="1:10" x14ac:dyDescent="0.3">
      <c r="A8" s="9" t="s">
        <v>181</v>
      </c>
      <c r="B8" s="50" t="s">
        <v>182</v>
      </c>
      <c r="C8" s="36" t="s">
        <v>216</v>
      </c>
      <c r="D8" s="20">
        <v>45536</v>
      </c>
      <c r="E8" s="21">
        <v>17441.375290335698</v>
      </c>
      <c r="F8" s="8"/>
      <c r="G8" s="21">
        <v>22949.178013599601</v>
      </c>
      <c r="H8" s="21">
        <v>2868.6472516999502</v>
      </c>
      <c r="I8" s="8"/>
      <c r="J8" s="21">
        <v>2057.4807700157053</v>
      </c>
    </row>
    <row r="9" spans="1:10" x14ac:dyDescent="0.3">
      <c r="A9" s="9" t="s">
        <v>183</v>
      </c>
      <c r="B9" s="50" t="s">
        <v>184</v>
      </c>
      <c r="C9" s="36" t="s">
        <v>216</v>
      </c>
      <c r="D9" s="20">
        <v>45536</v>
      </c>
      <c r="E9" s="21">
        <v>9772.9914125673222</v>
      </c>
      <c r="F9" s="8"/>
      <c r="G9" s="21">
        <v>12859.199227062269</v>
      </c>
      <c r="H9" s="21">
        <v>1607.3999033827836</v>
      </c>
      <c r="I9" s="8"/>
      <c r="J9" s="21">
        <v>746.20333768732462</v>
      </c>
    </row>
    <row r="10" spans="1:10" x14ac:dyDescent="0.3">
      <c r="A10" s="9" t="s">
        <v>185</v>
      </c>
      <c r="B10" s="50" t="s">
        <v>184</v>
      </c>
      <c r="C10" s="36" t="s">
        <v>216</v>
      </c>
      <c r="D10" s="20">
        <v>45536</v>
      </c>
      <c r="E10" s="21">
        <v>9772.9914125673222</v>
      </c>
      <c r="F10" s="8"/>
      <c r="G10" s="21">
        <v>12859.199227062269</v>
      </c>
      <c r="H10" s="21">
        <v>1607.3999033827836</v>
      </c>
      <c r="I10" s="8"/>
      <c r="J10" s="21">
        <v>746.20333768732462</v>
      </c>
    </row>
    <row r="11" spans="1:10" ht="15" thickBot="1" x14ac:dyDescent="0.35"/>
    <row r="12" spans="1:10" x14ac:dyDescent="0.3">
      <c r="C12" s="35"/>
      <c r="D12" s="15" t="s">
        <v>201</v>
      </c>
      <c r="E12" s="25">
        <f>SUM(E8:E11)</f>
        <v>36987.358115470342</v>
      </c>
      <c r="F12" s="25"/>
      <c r="G12" s="25">
        <f>SUM(G8:G11)</f>
        <v>48667.576467724139</v>
      </c>
      <c r="H12" s="25">
        <f>SUM(H8:H11)</f>
        <v>6083.4470584655173</v>
      </c>
      <c r="I12" s="25"/>
      <c r="J12" s="25">
        <f>SUM(J8:J11)</f>
        <v>3549.8874453903545</v>
      </c>
    </row>
    <row r="13" spans="1:10" ht="15" thickBot="1" x14ac:dyDescent="0.35">
      <c r="D13" s="16" t="s">
        <v>202</v>
      </c>
      <c r="E13" s="26">
        <f>E12*12</f>
        <v>443848.29738564411</v>
      </c>
      <c r="F13" s="26"/>
      <c r="G13" s="26">
        <f>G12</f>
        <v>48667.576467724139</v>
      </c>
      <c r="H13" s="26">
        <f>H12</f>
        <v>6083.4470584655173</v>
      </c>
      <c r="I13" s="26"/>
      <c r="J13" s="26">
        <f>J12*12+4065.07</f>
        <v>46663.71934468425</v>
      </c>
    </row>
    <row r="14" spans="1:10" x14ac:dyDescent="0.3">
      <c r="A14" s="17" t="s">
        <v>203</v>
      </c>
    </row>
    <row r="15" spans="1:10" x14ac:dyDescent="0.3">
      <c r="A15" s="17" t="s">
        <v>204</v>
      </c>
      <c r="E15" s="18"/>
      <c r="H15" s="22"/>
    </row>
    <row r="16" spans="1:10" x14ac:dyDescent="0.3">
      <c r="A16" s="17" t="s">
        <v>205</v>
      </c>
      <c r="E16" s="22"/>
    </row>
    <row r="17" spans="1:1" x14ac:dyDescent="0.3">
      <c r="A17" s="17" t="s">
        <v>206</v>
      </c>
    </row>
  </sheetData>
  <mergeCells count="12">
    <mergeCell ref="I6:I7"/>
    <mergeCell ref="J6:J7"/>
    <mergeCell ref="H3:J3"/>
    <mergeCell ref="A4:D4"/>
    <mergeCell ref="A6:A7"/>
    <mergeCell ref="B6:B7"/>
    <mergeCell ref="C6:C7"/>
    <mergeCell ref="D6:D7"/>
    <mergeCell ref="E6:E7"/>
    <mergeCell ref="F6:F7"/>
    <mergeCell ref="G6:G7"/>
    <mergeCell ref="H6:H7"/>
  </mergeCells>
  <pageMargins left="1.3779527559055118" right="0.70866141732283472" top="0.74803149606299213" bottom="0.74803149606299213" header="0.31496062992125984" footer="0.31496062992125984"/>
  <pageSetup paperSize="5" scale="90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8DBB6-FF36-430F-8E20-F2076E758E51}">
  <dimension ref="A2:J16"/>
  <sheetViews>
    <sheetView workbookViewId="0">
      <selection activeCell="D17" sqref="D17"/>
    </sheetView>
  </sheetViews>
  <sheetFormatPr baseColWidth="10" defaultRowHeight="14.4" x14ac:dyDescent="0.3"/>
  <cols>
    <col min="1" max="1" width="27.6640625" customWidth="1"/>
    <col min="2" max="2" width="16.6640625" customWidth="1"/>
    <col min="3" max="3" width="9.88671875" customWidth="1"/>
    <col min="4" max="4" width="17.5546875" customWidth="1"/>
    <col min="5" max="5" width="15.6640625" customWidth="1"/>
    <col min="6" max="6" width="16.88671875" customWidth="1"/>
    <col min="7" max="7" width="13.6640625" customWidth="1"/>
    <col min="8" max="8" width="13.44140625" customWidth="1"/>
    <col min="9" max="9" width="15.5546875" customWidth="1"/>
    <col min="10" max="10" width="12.33203125" customWidth="1"/>
  </cols>
  <sheetData>
    <row r="2" spans="1:10" ht="15" thickBot="1" x14ac:dyDescent="0.35"/>
    <row r="3" spans="1:10" x14ac:dyDescent="0.3">
      <c r="A3" s="1" t="s">
        <v>274</v>
      </c>
      <c r="B3" s="2"/>
      <c r="C3" s="3"/>
      <c r="D3" s="2"/>
      <c r="E3" s="2"/>
      <c r="F3" s="2"/>
      <c r="G3" s="2"/>
      <c r="H3" s="58" t="s">
        <v>209</v>
      </c>
      <c r="I3" s="58"/>
      <c r="J3" s="58"/>
    </row>
    <row r="4" spans="1:10" ht="15" thickBot="1" x14ac:dyDescent="0.35">
      <c r="A4" s="59" t="s">
        <v>292</v>
      </c>
      <c r="B4" s="60"/>
      <c r="C4" s="60"/>
      <c r="D4" s="60"/>
      <c r="E4" s="4"/>
      <c r="F4" s="4"/>
      <c r="G4" s="4"/>
      <c r="H4" s="4"/>
      <c r="I4" s="4"/>
      <c r="J4" s="4"/>
    </row>
    <row r="5" spans="1:10" ht="15" thickBot="1" x14ac:dyDescent="0.3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3">
      <c r="A6" s="61" t="s">
        <v>1</v>
      </c>
      <c r="B6" s="53" t="s">
        <v>2</v>
      </c>
      <c r="C6" s="53" t="s">
        <v>3</v>
      </c>
      <c r="D6" s="53" t="s">
        <v>4</v>
      </c>
      <c r="E6" s="53" t="s">
        <v>5</v>
      </c>
      <c r="F6" s="53" t="s">
        <v>6</v>
      </c>
      <c r="G6" s="53" t="s">
        <v>7</v>
      </c>
      <c r="H6" s="53" t="s">
        <v>8</v>
      </c>
      <c r="I6" s="53" t="s">
        <v>9</v>
      </c>
      <c r="J6" s="55" t="s">
        <v>10</v>
      </c>
    </row>
    <row r="7" spans="1:10" ht="15" thickBot="1" x14ac:dyDescent="0.35">
      <c r="A7" s="62"/>
      <c r="B7" s="54"/>
      <c r="C7" s="54"/>
      <c r="D7" s="54"/>
      <c r="E7" s="54"/>
      <c r="F7" s="54"/>
      <c r="G7" s="54"/>
      <c r="H7" s="54"/>
      <c r="I7" s="54"/>
      <c r="J7" s="56"/>
    </row>
    <row r="8" spans="1:10" x14ac:dyDescent="0.3">
      <c r="A8" s="9" t="s">
        <v>187</v>
      </c>
      <c r="B8" s="48" t="s">
        <v>51</v>
      </c>
      <c r="C8" s="48" t="s">
        <v>216</v>
      </c>
      <c r="D8" s="20">
        <v>45536</v>
      </c>
      <c r="E8" s="21">
        <v>9082.3109816876076</v>
      </c>
      <c r="F8" s="8"/>
      <c r="G8" s="21">
        <v>11950.409186431063</v>
      </c>
      <c r="H8" s="21">
        <v>1493.8011483038829</v>
      </c>
      <c r="I8" s="8"/>
      <c r="J8" s="21">
        <v>671.05730680761167</v>
      </c>
    </row>
    <row r="9" spans="1:10" x14ac:dyDescent="0.3">
      <c r="A9" s="9" t="s">
        <v>188</v>
      </c>
      <c r="B9" s="48" t="s">
        <v>189</v>
      </c>
      <c r="C9" s="48" t="s">
        <v>216</v>
      </c>
      <c r="D9" s="20">
        <v>45536</v>
      </c>
      <c r="E9" s="21">
        <v>9082.3109816876076</v>
      </c>
      <c r="F9" s="8"/>
      <c r="G9" s="21">
        <v>11950.409186431063</v>
      </c>
      <c r="H9" s="21">
        <v>1493.8011483038829</v>
      </c>
      <c r="I9" s="8"/>
      <c r="J9" s="21">
        <v>671.05730680761167</v>
      </c>
    </row>
    <row r="10" spans="1:10" ht="15" thickBot="1" x14ac:dyDescent="0.35"/>
    <row r="11" spans="1:10" x14ac:dyDescent="0.3">
      <c r="C11" s="14"/>
      <c r="D11" s="15" t="s">
        <v>201</v>
      </c>
      <c r="E11" s="25">
        <f>SUM(E8:E10)</f>
        <v>18164.621963375215</v>
      </c>
      <c r="F11" s="25"/>
      <c r="G11" s="25">
        <f>SUM(G8:G10)</f>
        <v>23900.818372862126</v>
      </c>
      <c r="H11" s="25">
        <f>SUM(H8:H10)</f>
        <v>2987.6022966077658</v>
      </c>
      <c r="I11" s="25"/>
      <c r="J11" s="25">
        <f>SUM(J8:J10)</f>
        <v>1342.1146136152233</v>
      </c>
    </row>
    <row r="12" spans="1:10" ht="15" thickBot="1" x14ac:dyDescent="0.35">
      <c r="D12" s="16" t="s">
        <v>202</v>
      </c>
      <c r="E12" s="26">
        <f>E11*12</f>
        <v>217975.46356050257</v>
      </c>
      <c r="F12" s="26"/>
      <c r="G12" s="26">
        <f>G11</f>
        <v>23900.818372862126</v>
      </c>
      <c r="H12" s="26">
        <f>H11</f>
        <v>2987.6022966077658</v>
      </c>
      <c r="I12" s="26"/>
      <c r="J12" s="26">
        <f>J11*12+1366.37</f>
        <v>17471.745363382681</v>
      </c>
    </row>
    <row r="13" spans="1:10" x14ac:dyDescent="0.3">
      <c r="A13" s="17" t="s">
        <v>203</v>
      </c>
    </row>
    <row r="14" spans="1:10" x14ac:dyDescent="0.3">
      <c r="A14" s="17" t="s">
        <v>204</v>
      </c>
      <c r="E14" s="18"/>
      <c r="H14" s="22"/>
    </row>
    <row r="15" spans="1:10" x14ac:dyDescent="0.3">
      <c r="A15" s="17" t="s">
        <v>205</v>
      </c>
      <c r="E15" s="22"/>
    </row>
    <row r="16" spans="1:10" x14ac:dyDescent="0.3">
      <c r="A16" s="17" t="s">
        <v>206</v>
      </c>
    </row>
  </sheetData>
  <mergeCells count="12">
    <mergeCell ref="I6:I7"/>
    <mergeCell ref="J6:J7"/>
    <mergeCell ref="H3:J3"/>
    <mergeCell ref="A4:D4"/>
    <mergeCell ref="A6:A7"/>
    <mergeCell ref="B6:B7"/>
    <mergeCell ref="C6:C7"/>
    <mergeCell ref="D6:D7"/>
    <mergeCell ref="E6:E7"/>
    <mergeCell ref="F6:F7"/>
    <mergeCell ref="G6:G7"/>
    <mergeCell ref="H6:H7"/>
  </mergeCells>
  <pageMargins left="1.3779527559055118" right="0.70866141732283472" top="0.74803149606299213" bottom="0.74803149606299213" header="0.31496062992125984" footer="0.31496062992125984"/>
  <pageSetup paperSize="5" scale="95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4616A-5481-48F5-A34E-FE4DC5A36D0D}">
  <dimension ref="A2:J16"/>
  <sheetViews>
    <sheetView workbookViewId="0">
      <selection activeCell="D19" sqref="D19"/>
    </sheetView>
  </sheetViews>
  <sheetFormatPr baseColWidth="10" defaultRowHeight="14.4" x14ac:dyDescent="0.3"/>
  <cols>
    <col min="1" max="1" width="25.33203125" customWidth="1"/>
    <col min="2" max="2" width="15.109375" customWidth="1"/>
    <col min="3" max="3" width="9.88671875" customWidth="1"/>
    <col min="4" max="4" width="17.5546875" customWidth="1"/>
    <col min="5" max="5" width="15.6640625" customWidth="1"/>
    <col min="6" max="6" width="16.88671875" customWidth="1"/>
    <col min="7" max="7" width="13.6640625" customWidth="1"/>
    <col min="8" max="8" width="13.44140625" customWidth="1"/>
    <col min="9" max="9" width="15.5546875" customWidth="1"/>
    <col min="10" max="10" width="12.33203125" customWidth="1"/>
  </cols>
  <sheetData>
    <row r="2" spans="1:10" ht="15" thickBot="1" x14ac:dyDescent="0.35"/>
    <row r="3" spans="1:10" x14ac:dyDescent="0.3">
      <c r="A3" s="1" t="s">
        <v>274</v>
      </c>
      <c r="B3" s="2"/>
      <c r="C3" s="3"/>
      <c r="D3" s="2"/>
      <c r="E3" s="2"/>
      <c r="F3" s="2"/>
      <c r="G3" s="2"/>
      <c r="H3" s="58" t="s">
        <v>209</v>
      </c>
      <c r="I3" s="58"/>
      <c r="J3" s="58"/>
    </row>
    <row r="4" spans="1:10" ht="15" thickBot="1" x14ac:dyDescent="0.35">
      <c r="A4" s="59" t="s">
        <v>285</v>
      </c>
      <c r="B4" s="60"/>
      <c r="C4" s="60"/>
      <c r="D4" s="60"/>
      <c r="E4" s="4"/>
      <c r="F4" s="4"/>
      <c r="G4" s="4"/>
      <c r="H4" s="4"/>
      <c r="I4" s="4"/>
      <c r="J4" s="4"/>
    </row>
    <row r="5" spans="1:10" ht="15" thickBot="1" x14ac:dyDescent="0.3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3">
      <c r="A6" s="61" t="s">
        <v>1</v>
      </c>
      <c r="B6" s="53" t="s">
        <v>2</v>
      </c>
      <c r="C6" s="53" t="s">
        <v>3</v>
      </c>
      <c r="D6" s="53" t="s">
        <v>4</v>
      </c>
      <c r="E6" s="53" t="s">
        <v>5</v>
      </c>
      <c r="F6" s="53" t="s">
        <v>6</v>
      </c>
      <c r="G6" s="53" t="s">
        <v>7</v>
      </c>
      <c r="H6" s="53" t="s">
        <v>8</v>
      </c>
      <c r="I6" s="53" t="s">
        <v>9</v>
      </c>
      <c r="J6" s="55" t="s">
        <v>10</v>
      </c>
    </row>
    <row r="7" spans="1:10" ht="15" thickBot="1" x14ac:dyDescent="0.35">
      <c r="A7" s="62"/>
      <c r="B7" s="54"/>
      <c r="C7" s="54"/>
      <c r="D7" s="54"/>
      <c r="E7" s="54"/>
      <c r="F7" s="54"/>
      <c r="G7" s="54"/>
      <c r="H7" s="54"/>
      <c r="I7" s="54"/>
      <c r="J7" s="56"/>
    </row>
    <row r="8" spans="1:10" x14ac:dyDescent="0.3">
      <c r="A8" s="9" t="s">
        <v>190</v>
      </c>
      <c r="B8" s="48" t="s">
        <v>200</v>
      </c>
      <c r="C8" s="48" t="s">
        <v>213</v>
      </c>
      <c r="D8" s="20">
        <v>45536</v>
      </c>
      <c r="E8" s="21">
        <v>12016.168419047615</v>
      </c>
      <c r="F8" s="8"/>
      <c r="G8" s="21">
        <v>15810.747919799494</v>
      </c>
      <c r="H8" s="21">
        <v>1976.3434899749368</v>
      </c>
      <c r="I8" s="8"/>
      <c r="J8" s="21">
        <v>1035.7337470476184</v>
      </c>
    </row>
    <row r="9" spans="1:10" x14ac:dyDescent="0.3">
      <c r="A9" s="9" t="s">
        <v>191</v>
      </c>
      <c r="B9" s="48" t="s">
        <v>180</v>
      </c>
      <c r="C9" s="48" t="s">
        <v>213</v>
      </c>
      <c r="D9" s="20">
        <v>45536</v>
      </c>
      <c r="E9" s="21">
        <v>12016.168419047615</v>
      </c>
      <c r="F9" s="8"/>
      <c r="G9" s="21">
        <v>15810.747919799494</v>
      </c>
      <c r="H9" s="21">
        <v>1976.3434899749368</v>
      </c>
      <c r="I9" s="8"/>
      <c r="J9" s="21">
        <v>1035.7337470476184</v>
      </c>
    </row>
    <row r="10" spans="1:10" ht="15" thickBot="1" x14ac:dyDescent="0.35"/>
    <row r="11" spans="1:10" x14ac:dyDescent="0.3">
      <c r="C11" s="14"/>
      <c r="D11" s="15" t="s">
        <v>201</v>
      </c>
      <c r="E11" s="25">
        <f>SUM(E8:E10)</f>
        <v>24032.336838095231</v>
      </c>
      <c r="F11" s="25"/>
      <c r="G11" s="25">
        <f>SUM(G8:G10)</f>
        <v>31621.495839598989</v>
      </c>
      <c r="H11" s="25">
        <f>SUM(H8:H10)</f>
        <v>3952.6869799498736</v>
      </c>
      <c r="I11" s="25"/>
      <c r="J11" s="25">
        <f>SUM(J8:J10)</f>
        <v>2071.4674940952368</v>
      </c>
    </row>
    <row r="12" spans="1:10" ht="15" thickBot="1" x14ac:dyDescent="0.35">
      <c r="D12" s="16" t="s">
        <v>202</v>
      </c>
      <c r="E12" s="26">
        <f>E11*12</f>
        <v>288388.04205714277</v>
      </c>
      <c r="F12" s="26"/>
      <c r="G12" s="26">
        <f>G11</f>
        <v>31621.495839598989</v>
      </c>
      <c r="H12" s="26">
        <f>H11</f>
        <v>3952.6869799498736</v>
      </c>
      <c r="I12" s="26"/>
      <c r="J12" s="26">
        <f>J11*12+2387.62</f>
        <v>27245.229929142839</v>
      </c>
    </row>
    <row r="13" spans="1:10" x14ac:dyDescent="0.3">
      <c r="A13" s="17" t="s">
        <v>203</v>
      </c>
    </row>
    <row r="14" spans="1:10" x14ac:dyDescent="0.3">
      <c r="A14" s="17" t="s">
        <v>204</v>
      </c>
      <c r="E14" s="18"/>
      <c r="H14" s="22"/>
    </row>
    <row r="15" spans="1:10" x14ac:dyDescent="0.3">
      <c r="A15" s="17" t="s">
        <v>205</v>
      </c>
      <c r="E15" s="22"/>
    </row>
    <row r="16" spans="1:10" x14ac:dyDescent="0.3">
      <c r="A16" s="17" t="s">
        <v>206</v>
      </c>
    </row>
  </sheetData>
  <mergeCells count="12">
    <mergeCell ref="I6:I7"/>
    <mergeCell ref="J6:J7"/>
    <mergeCell ref="H3:J3"/>
    <mergeCell ref="A4:D4"/>
    <mergeCell ref="A6:A7"/>
    <mergeCell ref="B6:B7"/>
    <mergeCell ref="C6:C7"/>
    <mergeCell ref="D6:D7"/>
    <mergeCell ref="E6:E7"/>
    <mergeCell ref="F6:F7"/>
    <mergeCell ref="G6:G7"/>
    <mergeCell ref="H6:H7"/>
  </mergeCells>
  <pageMargins left="1.3779527559055118" right="0.70866141732283472" top="0.74803149606299213" bottom="0.74803149606299213" header="0.31496062992125984" footer="0.31496062992125984"/>
  <pageSetup paperSize="5" scale="95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71065-49AC-401A-80CB-24F1AE1C992C}">
  <dimension ref="A2:J15"/>
  <sheetViews>
    <sheetView workbookViewId="0">
      <selection activeCell="C18" sqref="C18"/>
    </sheetView>
  </sheetViews>
  <sheetFormatPr baseColWidth="10" defaultRowHeight="14.4" x14ac:dyDescent="0.3"/>
  <cols>
    <col min="1" max="1" width="23.21875" customWidth="1"/>
    <col min="2" max="2" width="19.6640625" customWidth="1"/>
    <col min="3" max="3" width="9.88671875" customWidth="1"/>
    <col min="4" max="4" width="17.5546875" customWidth="1"/>
    <col min="5" max="5" width="15.6640625" customWidth="1"/>
    <col min="6" max="6" width="16.88671875" customWidth="1"/>
    <col min="7" max="7" width="13.6640625" customWidth="1"/>
    <col min="8" max="8" width="13.44140625" customWidth="1"/>
    <col min="9" max="9" width="15.5546875" customWidth="1"/>
    <col min="10" max="10" width="12.33203125" customWidth="1"/>
  </cols>
  <sheetData>
    <row r="2" spans="1:10" ht="15" thickBot="1" x14ac:dyDescent="0.35"/>
    <row r="3" spans="1:10" x14ac:dyDescent="0.3">
      <c r="A3" s="1" t="s">
        <v>274</v>
      </c>
      <c r="B3" s="2"/>
      <c r="C3" s="3"/>
      <c r="D3" s="2"/>
      <c r="E3" s="2"/>
      <c r="F3" s="2"/>
      <c r="G3" s="2"/>
      <c r="H3" s="58" t="s">
        <v>209</v>
      </c>
      <c r="I3" s="58"/>
      <c r="J3" s="58"/>
    </row>
    <row r="4" spans="1:10" ht="15" thickBot="1" x14ac:dyDescent="0.35">
      <c r="A4" s="59" t="s">
        <v>293</v>
      </c>
      <c r="B4" s="60"/>
      <c r="C4" s="60"/>
      <c r="D4" s="60"/>
      <c r="E4" s="4"/>
      <c r="F4" s="4"/>
      <c r="G4" s="4"/>
      <c r="H4" s="4"/>
      <c r="I4" s="4"/>
      <c r="J4" s="4"/>
    </row>
    <row r="5" spans="1:10" ht="15" thickBot="1" x14ac:dyDescent="0.3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3">
      <c r="A6" s="61" t="s">
        <v>1</v>
      </c>
      <c r="B6" s="53" t="s">
        <v>2</v>
      </c>
      <c r="C6" s="53" t="s">
        <v>3</v>
      </c>
      <c r="D6" s="53" t="s">
        <v>4</v>
      </c>
      <c r="E6" s="53" t="s">
        <v>5</v>
      </c>
      <c r="F6" s="53" t="s">
        <v>6</v>
      </c>
      <c r="G6" s="53" t="s">
        <v>7</v>
      </c>
      <c r="H6" s="53" t="s">
        <v>8</v>
      </c>
      <c r="I6" s="53" t="s">
        <v>9</v>
      </c>
      <c r="J6" s="55" t="s">
        <v>10</v>
      </c>
    </row>
    <row r="7" spans="1:10" ht="15" thickBot="1" x14ac:dyDescent="0.35">
      <c r="A7" s="62"/>
      <c r="B7" s="54"/>
      <c r="C7" s="54"/>
      <c r="D7" s="54"/>
      <c r="E7" s="54"/>
      <c r="F7" s="54"/>
      <c r="G7" s="54"/>
      <c r="H7" s="54"/>
      <c r="I7" s="54"/>
      <c r="J7" s="56"/>
    </row>
    <row r="8" spans="1:10" x14ac:dyDescent="0.3">
      <c r="A8" s="12" t="s">
        <v>186</v>
      </c>
      <c r="B8" s="50" t="s">
        <v>286</v>
      </c>
      <c r="C8" s="36" t="s">
        <v>216</v>
      </c>
      <c r="D8" s="13">
        <v>45536</v>
      </c>
      <c r="E8" s="21">
        <v>17441.375290335698</v>
      </c>
      <c r="F8" s="8"/>
      <c r="G8" s="21">
        <v>22949.178013599601</v>
      </c>
      <c r="H8" s="21">
        <v>2868.6472516999502</v>
      </c>
      <c r="I8" s="8"/>
      <c r="J8" s="21">
        <v>2057.4807700157053</v>
      </c>
    </row>
    <row r="9" spans="1:10" ht="15" thickBot="1" x14ac:dyDescent="0.35"/>
    <row r="10" spans="1:10" x14ac:dyDescent="0.3">
      <c r="C10" s="14"/>
      <c r="D10" s="15" t="s">
        <v>201</v>
      </c>
      <c r="E10" s="25">
        <f>SUM(E8:E9)</f>
        <v>17441.375290335698</v>
      </c>
      <c r="F10" s="25"/>
      <c r="G10" s="25">
        <f>SUM(G8:G9)</f>
        <v>22949.178013599601</v>
      </c>
      <c r="H10" s="25">
        <f>SUM(H8:H9)</f>
        <v>2868.6472516999502</v>
      </c>
      <c r="I10" s="25"/>
      <c r="J10" s="25">
        <f>SUM(J8:J9)</f>
        <v>2057.4807700157053</v>
      </c>
    </row>
    <row r="11" spans="1:10" ht="15" thickBot="1" x14ac:dyDescent="0.35">
      <c r="D11" s="16" t="s">
        <v>202</v>
      </c>
      <c r="E11" s="26">
        <f>E10*12</f>
        <v>209296.50348402839</v>
      </c>
      <c r="F11" s="26"/>
      <c r="G11" s="26">
        <f>G10</f>
        <v>22949.178013599601</v>
      </c>
      <c r="H11" s="26">
        <f>H10</f>
        <v>2868.6472516999502</v>
      </c>
      <c r="I11" s="26"/>
      <c r="J11" s="26">
        <f>J10*12+2500.43</f>
        <v>27190.199240188464</v>
      </c>
    </row>
    <row r="12" spans="1:10" x14ac:dyDescent="0.3">
      <c r="A12" s="17" t="s">
        <v>203</v>
      </c>
    </row>
    <row r="13" spans="1:10" x14ac:dyDescent="0.3">
      <c r="A13" s="17" t="s">
        <v>204</v>
      </c>
      <c r="E13" s="18"/>
      <c r="H13" s="22"/>
    </row>
    <row r="14" spans="1:10" x14ac:dyDescent="0.3">
      <c r="A14" s="17" t="s">
        <v>205</v>
      </c>
      <c r="E14" s="22"/>
    </row>
    <row r="15" spans="1:10" x14ac:dyDescent="0.3">
      <c r="A15" s="17" t="s">
        <v>206</v>
      </c>
    </row>
  </sheetData>
  <mergeCells count="12">
    <mergeCell ref="I6:I7"/>
    <mergeCell ref="J6:J7"/>
    <mergeCell ref="H3:J3"/>
    <mergeCell ref="A4:D4"/>
    <mergeCell ref="A6:A7"/>
    <mergeCell ref="B6:B7"/>
    <mergeCell ref="C6:C7"/>
    <mergeCell ref="D6:D7"/>
    <mergeCell ref="E6:E7"/>
    <mergeCell ref="F6:F7"/>
    <mergeCell ref="G6:G7"/>
    <mergeCell ref="H6:H7"/>
  </mergeCells>
  <pageMargins left="1.3779527559055118" right="0.70866141732283472" top="0.74803149606299213" bottom="0.74803149606299213" header="0.31496062992125984" footer="0.31496062992125984"/>
  <pageSetup paperSize="5" scale="95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518F7-7B4C-4063-9254-3BC236335263}">
  <dimension ref="A1:J41"/>
  <sheetViews>
    <sheetView workbookViewId="0">
      <selection activeCell="B38" sqref="B38"/>
    </sheetView>
  </sheetViews>
  <sheetFormatPr baseColWidth="10" defaultRowHeight="14.4" x14ac:dyDescent="0.3"/>
  <cols>
    <col min="1" max="1" width="35.21875" customWidth="1"/>
    <col min="2" max="2" width="37.44140625" customWidth="1"/>
    <col min="3" max="3" width="9.88671875" customWidth="1"/>
    <col min="4" max="4" width="17.5546875" customWidth="1"/>
    <col min="5" max="5" width="15.6640625" customWidth="1"/>
    <col min="6" max="6" width="16.88671875" customWidth="1"/>
    <col min="7" max="7" width="15.88671875" customWidth="1"/>
    <col min="8" max="8" width="13.44140625" customWidth="1"/>
    <col min="9" max="9" width="15.5546875" customWidth="1"/>
    <col min="10" max="10" width="12.33203125" customWidth="1"/>
  </cols>
  <sheetData>
    <row r="1" spans="1:10" x14ac:dyDescent="0.3">
      <c r="A1" s="1" t="s">
        <v>274</v>
      </c>
      <c r="B1" s="2"/>
      <c r="C1" s="3"/>
      <c r="D1" s="2"/>
      <c r="E1" s="2"/>
      <c r="F1" s="2"/>
      <c r="G1" s="2"/>
      <c r="H1" s="58" t="s">
        <v>209</v>
      </c>
      <c r="I1" s="58"/>
      <c r="J1" s="58"/>
    </row>
    <row r="2" spans="1:10" ht="15" thickBot="1" x14ac:dyDescent="0.35">
      <c r="A2" s="59" t="s">
        <v>284</v>
      </c>
      <c r="B2" s="60"/>
      <c r="C2" s="60"/>
      <c r="D2" s="60"/>
      <c r="E2" s="4"/>
      <c r="F2" s="4"/>
      <c r="G2" s="4"/>
      <c r="H2" s="4"/>
      <c r="I2" s="4"/>
      <c r="J2" s="4"/>
    </row>
    <row r="3" spans="1:10" x14ac:dyDescent="0.3">
      <c r="A3" s="61" t="s">
        <v>1</v>
      </c>
      <c r="B3" s="53" t="s">
        <v>2</v>
      </c>
      <c r="C3" s="53" t="s">
        <v>3</v>
      </c>
      <c r="D3" s="53" t="s">
        <v>4</v>
      </c>
      <c r="E3" s="53" t="s">
        <v>5</v>
      </c>
      <c r="F3" s="53" t="s">
        <v>6</v>
      </c>
      <c r="G3" s="53" t="s">
        <v>7</v>
      </c>
      <c r="H3" s="53" t="s">
        <v>8</v>
      </c>
      <c r="I3" s="53" t="s">
        <v>9</v>
      </c>
      <c r="J3" s="55" t="s">
        <v>10</v>
      </c>
    </row>
    <row r="4" spans="1:10" ht="15" thickBot="1" x14ac:dyDescent="0.35">
      <c r="A4" s="62"/>
      <c r="B4" s="54"/>
      <c r="C4" s="54"/>
      <c r="D4" s="54"/>
      <c r="E4" s="54"/>
      <c r="F4" s="54"/>
      <c r="G4" s="54"/>
      <c r="H4" s="54"/>
      <c r="I4" s="54"/>
      <c r="J4" s="56"/>
    </row>
    <row r="5" spans="1:10" ht="26.4" x14ac:dyDescent="0.3">
      <c r="A5" s="11" t="s">
        <v>222</v>
      </c>
      <c r="B5" s="37" t="s">
        <v>261</v>
      </c>
      <c r="C5" s="49" t="s">
        <v>213</v>
      </c>
      <c r="D5" s="38">
        <f>'[2]SEGURIDAD PUBLICA'!R7</f>
        <v>45536</v>
      </c>
      <c r="E5" s="21">
        <v>29669.383275686647</v>
      </c>
      <c r="F5" s="10"/>
      <c r="G5" s="21">
        <v>39038.662204850851</v>
      </c>
      <c r="H5" s="39">
        <v>4879.8327756063563</v>
      </c>
      <c r="I5" s="10"/>
      <c r="J5" s="40">
        <v>4669.3832756866677</v>
      </c>
    </row>
    <row r="6" spans="1:10" x14ac:dyDescent="0.3">
      <c r="A6" s="11" t="s">
        <v>223</v>
      </c>
      <c r="B6" s="37" t="s">
        <v>262</v>
      </c>
      <c r="C6" s="49" t="s">
        <v>213</v>
      </c>
      <c r="D6" s="38">
        <f>'[2]SEGURIDAD PUBLICA'!R8</f>
        <v>45536</v>
      </c>
      <c r="E6" s="21">
        <v>18733.472797558483</v>
      </c>
      <c r="F6" s="10"/>
      <c r="G6" s="21">
        <v>24649.306312576951</v>
      </c>
      <c r="H6" s="39">
        <v>3081.1632890721189</v>
      </c>
      <c r="I6" s="10"/>
      <c r="J6" s="40">
        <v>2333.4727975584919</v>
      </c>
    </row>
    <row r="7" spans="1:10" x14ac:dyDescent="0.3">
      <c r="A7" s="11" t="s">
        <v>224</v>
      </c>
      <c r="B7" s="37" t="s">
        <v>263</v>
      </c>
      <c r="C7" s="49" t="s">
        <v>213</v>
      </c>
      <c r="D7" s="38">
        <f>'[2]SEGURIDAD PUBLICA'!R9</f>
        <v>45536</v>
      </c>
      <c r="E7" s="21">
        <v>13417.128732943464</v>
      </c>
      <c r="F7" s="10"/>
      <c r="G7" s="21">
        <v>17654.116753872979</v>
      </c>
      <c r="H7" s="39">
        <v>2206.7645942341223</v>
      </c>
      <c r="I7" s="10"/>
      <c r="J7" s="40">
        <v>1269.1287329434688</v>
      </c>
    </row>
    <row r="8" spans="1:10" x14ac:dyDescent="0.3">
      <c r="A8" s="11" t="s">
        <v>225</v>
      </c>
      <c r="B8" s="37" t="s">
        <v>266</v>
      </c>
      <c r="C8" s="49" t="s">
        <v>213</v>
      </c>
      <c r="D8" s="38">
        <f>'[2]SEGURIDAD PUBLICA'!R10</f>
        <v>45536</v>
      </c>
      <c r="E8" s="21">
        <v>11848.984285714281</v>
      </c>
      <c r="F8" s="10"/>
      <c r="G8" s="21">
        <v>15590.768796992477</v>
      </c>
      <c r="H8" s="39">
        <v>1948.8460996240597</v>
      </c>
      <c r="I8" s="10"/>
      <c r="J8" s="40">
        <v>1008.984285714285</v>
      </c>
    </row>
    <row r="9" spans="1:10" x14ac:dyDescent="0.3">
      <c r="A9" s="11" t="s">
        <v>226</v>
      </c>
      <c r="B9" s="37" t="s">
        <v>264</v>
      </c>
      <c r="C9" s="49" t="s">
        <v>213</v>
      </c>
      <c r="D9" s="38">
        <f>'[2]SEGURIDAD PUBLICA'!R11</f>
        <v>45536</v>
      </c>
      <c r="E9" s="21">
        <v>11848.984285714281</v>
      </c>
      <c r="F9" s="10"/>
      <c r="G9" s="21">
        <v>15590.768796992477</v>
      </c>
      <c r="H9" s="39">
        <v>1948.8460996240597</v>
      </c>
      <c r="I9" s="10"/>
      <c r="J9" s="40">
        <v>1008.984285714285</v>
      </c>
    </row>
    <row r="10" spans="1:10" x14ac:dyDescent="0.3">
      <c r="A10" s="11" t="s">
        <v>227</v>
      </c>
      <c r="B10" s="37" t="s">
        <v>265</v>
      </c>
      <c r="C10" s="49" t="s">
        <v>213</v>
      </c>
      <c r="D10" s="38">
        <f>'[2]SEGURIDAD PUBLICA'!R12</f>
        <v>45536</v>
      </c>
      <c r="E10" s="21">
        <v>11291.841428571426</v>
      </c>
      <c r="F10" s="10"/>
      <c r="G10" s="21">
        <v>14857.686090225561</v>
      </c>
      <c r="H10" s="39">
        <v>1857.2107612781952</v>
      </c>
      <c r="I10" s="10"/>
      <c r="J10" s="40">
        <v>919.84142857142808</v>
      </c>
    </row>
    <row r="11" spans="1:10" x14ac:dyDescent="0.3">
      <c r="A11" s="11" t="s">
        <v>232</v>
      </c>
      <c r="B11" s="37" t="s">
        <v>265</v>
      </c>
      <c r="C11" s="49" t="s">
        <v>213</v>
      </c>
      <c r="D11" s="38">
        <f>'[2]SEGURIDAD PUBLICA'!R13</f>
        <v>45536</v>
      </c>
      <c r="E11" s="21">
        <v>11291.841428571426</v>
      </c>
      <c r="F11" s="10"/>
      <c r="G11" s="41">
        <v>14857.686090225561</v>
      </c>
      <c r="H11" s="39">
        <v>1857.2107612781952</v>
      </c>
      <c r="I11" s="10"/>
      <c r="J11" s="40">
        <v>919.84142857142808</v>
      </c>
    </row>
    <row r="12" spans="1:10" x14ac:dyDescent="0.3">
      <c r="A12" s="11" t="s">
        <v>233</v>
      </c>
      <c r="B12" s="37" t="s">
        <v>265</v>
      </c>
      <c r="C12" s="49" t="s">
        <v>213</v>
      </c>
      <c r="D12" s="38">
        <f>'[2]SEGURIDAD PUBLICA'!R14</f>
        <v>45536</v>
      </c>
      <c r="E12" s="21">
        <v>11291.841428571426</v>
      </c>
      <c r="F12" s="10"/>
      <c r="G12" s="41">
        <v>14857.686090225561</v>
      </c>
      <c r="H12" s="39">
        <v>1857.2107612781952</v>
      </c>
      <c r="I12" s="10"/>
      <c r="J12" s="40">
        <v>919.84142857142808</v>
      </c>
    </row>
    <row r="13" spans="1:10" x14ac:dyDescent="0.3">
      <c r="A13" s="11" t="s">
        <v>234</v>
      </c>
      <c r="B13" s="37" t="s">
        <v>265</v>
      </c>
      <c r="C13" s="49" t="s">
        <v>213</v>
      </c>
      <c r="D13" s="38">
        <f>'[2]SEGURIDAD PUBLICA'!R15</f>
        <v>45536</v>
      </c>
      <c r="E13" s="21">
        <v>11291.841428571426</v>
      </c>
      <c r="F13" s="10"/>
      <c r="G13" s="41">
        <v>14857.686090225561</v>
      </c>
      <c r="H13" s="39">
        <v>1857.2107612781952</v>
      </c>
      <c r="I13" s="10"/>
      <c r="J13" s="40">
        <v>919.84142857142808</v>
      </c>
    </row>
    <row r="14" spans="1:10" x14ac:dyDescent="0.3">
      <c r="A14" s="11" t="s">
        <v>235</v>
      </c>
      <c r="B14" s="37" t="s">
        <v>265</v>
      </c>
      <c r="C14" s="49" t="s">
        <v>213</v>
      </c>
      <c r="D14" s="38">
        <f>'[2]SEGURIDAD PUBLICA'!R16</f>
        <v>45536</v>
      </c>
      <c r="E14" s="21">
        <v>11291.841428571426</v>
      </c>
      <c r="F14" s="10"/>
      <c r="G14" s="41">
        <v>14857.686090225561</v>
      </c>
      <c r="H14" s="39">
        <v>1857.2107612781952</v>
      </c>
      <c r="I14" s="10"/>
      <c r="J14" s="40">
        <v>919.84142857142808</v>
      </c>
    </row>
    <row r="15" spans="1:10" x14ac:dyDescent="0.3">
      <c r="A15" s="11" t="s">
        <v>236</v>
      </c>
      <c r="B15" s="37" t="s">
        <v>265</v>
      </c>
      <c r="C15" s="49" t="s">
        <v>213</v>
      </c>
      <c r="D15" s="38">
        <f>'[2]SEGURIDAD PUBLICA'!R17</f>
        <v>45536</v>
      </c>
      <c r="E15" s="21">
        <v>11291.841428571426</v>
      </c>
      <c r="F15" s="10"/>
      <c r="G15" s="41">
        <v>14857.686090225561</v>
      </c>
      <c r="H15" s="39">
        <v>1857.2107612781952</v>
      </c>
      <c r="I15" s="10"/>
      <c r="J15" s="40">
        <v>919.84142857142808</v>
      </c>
    </row>
    <row r="16" spans="1:10" x14ac:dyDescent="0.3">
      <c r="A16" s="11" t="s">
        <v>237</v>
      </c>
      <c r="B16" s="37" t="s">
        <v>265</v>
      </c>
      <c r="C16" s="49" t="s">
        <v>213</v>
      </c>
      <c r="D16" s="38">
        <f>'[2]SEGURIDAD PUBLICA'!R18</f>
        <v>45536</v>
      </c>
      <c r="E16" s="21">
        <v>11291.841428571426</v>
      </c>
      <c r="F16" s="10"/>
      <c r="G16" s="41">
        <v>14857.686090225561</v>
      </c>
      <c r="H16" s="39">
        <v>1857.2107612781952</v>
      </c>
      <c r="I16" s="10"/>
      <c r="J16" s="40">
        <v>919.84142857142808</v>
      </c>
    </row>
    <row r="17" spans="1:10" x14ac:dyDescent="0.3">
      <c r="A17" s="11" t="s">
        <v>238</v>
      </c>
      <c r="B17" s="37" t="s">
        <v>265</v>
      </c>
      <c r="C17" s="49" t="s">
        <v>213</v>
      </c>
      <c r="D17" s="38">
        <f>'[2]SEGURIDAD PUBLICA'!R19</f>
        <v>45536</v>
      </c>
      <c r="E17" s="21">
        <v>11291.841428571426</v>
      </c>
      <c r="F17" s="10"/>
      <c r="G17" s="41">
        <v>14857.686090225561</v>
      </c>
      <c r="H17" s="39">
        <v>1857.2107612781952</v>
      </c>
      <c r="I17" s="10"/>
      <c r="J17" s="40">
        <v>919.84142857142808</v>
      </c>
    </row>
    <row r="18" spans="1:10" x14ac:dyDescent="0.3">
      <c r="A18" s="11" t="s">
        <v>239</v>
      </c>
      <c r="B18" s="37" t="s">
        <v>265</v>
      </c>
      <c r="C18" s="49" t="s">
        <v>213</v>
      </c>
      <c r="D18" s="38">
        <f>'[2]SEGURIDAD PUBLICA'!R20</f>
        <v>45536</v>
      </c>
      <c r="E18" s="21">
        <v>11291.841428571426</v>
      </c>
      <c r="F18" s="10"/>
      <c r="G18" s="41">
        <v>14857.686090225561</v>
      </c>
      <c r="H18" s="39">
        <v>1857.2107612781952</v>
      </c>
      <c r="I18" s="10"/>
      <c r="J18" s="40">
        <v>919.84142857142808</v>
      </c>
    </row>
    <row r="19" spans="1:10" x14ac:dyDescent="0.3">
      <c r="A19" s="11" t="s">
        <v>240</v>
      </c>
      <c r="B19" s="37" t="s">
        <v>265</v>
      </c>
      <c r="C19" s="49" t="s">
        <v>213</v>
      </c>
      <c r="D19" s="38">
        <f>'[2]SEGURIDAD PUBLICA'!R21</f>
        <v>45536</v>
      </c>
      <c r="E19" s="21">
        <v>11291.841428571426</v>
      </c>
      <c r="F19" s="10"/>
      <c r="G19" s="41">
        <v>14857.686090225561</v>
      </c>
      <c r="H19" s="39">
        <v>1857.2107612781952</v>
      </c>
      <c r="I19" s="10"/>
      <c r="J19" s="40">
        <v>919.84142857142808</v>
      </c>
    </row>
    <row r="20" spans="1:10" x14ac:dyDescent="0.3">
      <c r="A20" s="11" t="s">
        <v>241</v>
      </c>
      <c r="B20" s="37" t="s">
        <v>265</v>
      </c>
      <c r="C20" s="49" t="s">
        <v>213</v>
      </c>
      <c r="D20" s="38">
        <f>'[2]SEGURIDAD PUBLICA'!R22</f>
        <v>45536</v>
      </c>
      <c r="E20" s="21">
        <v>12039.460476190472</v>
      </c>
      <c r="F20" s="10"/>
      <c r="G20" s="41">
        <v>15841.395363408517</v>
      </c>
      <c r="H20" s="39">
        <v>1980.1744204260647</v>
      </c>
      <c r="I20" s="10"/>
      <c r="J20" s="40">
        <v>1039.4604761904754</v>
      </c>
    </row>
    <row r="21" spans="1:10" x14ac:dyDescent="0.3">
      <c r="A21" s="11" t="s">
        <v>242</v>
      </c>
      <c r="B21" s="37" t="s">
        <v>265</v>
      </c>
      <c r="C21" s="49" t="s">
        <v>213</v>
      </c>
      <c r="D21" s="38">
        <f>'[2]SEGURIDAD PUBLICA'!R23</f>
        <v>45536</v>
      </c>
      <c r="E21" s="21">
        <v>11013.175350089765</v>
      </c>
      <c r="F21" s="10"/>
      <c r="G21" s="41">
        <v>14491.020197486534</v>
      </c>
      <c r="H21" s="39">
        <v>1811.38</v>
      </c>
      <c r="I21" s="10"/>
      <c r="J21" s="40">
        <v>881.13535008976635</v>
      </c>
    </row>
    <row r="22" spans="1:10" x14ac:dyDescent="0.3">
      <c r="A22" s="11" t="s">
        <v>243</v>
      </c>
      <c r="B22" s="37" t="s">
        <v>265</v>
      </c>
      <c r="C22" s="49" t="s">
        <v>213</v>
      </c>
      <c r="D22" s="38">
        <f>'[2]SEGURIDAD PUBLICA'!R24</f>
        <v>45536</v>
      </c>
      <c r="E22" s="21">
        <v>11291.841428571426</v>
      </c>
      <c r="F22" s="10"/>
      <c r="G22" s="41">
        <v>14857.686090225561</v>
      </c>
      <c r="H22" s="39">
        <v>1857.2107612781952</v>
      </c>
      <c r="I22" s="10"/>
      <c r="J22" s="40">
        <v>919.84142857142808</v>
      </c>
    </row>
    <row r="23" spans="1:10" x14ac:dyDescent="0.3">
      <c r="A23" s="11" t="s">
        <v>244</v>
      </c>
      <c r="B23" s="37" t="s">
        <v>265</v>
      </c>
      <c r="C23" s="49" t="s">
        <v>213</v>
      </c>
      <c r="D23" s="38">
        <f>'[2]SEGURIDAD PUBLICA'!R25</f>
        <v>44440</v>
      </c>
      <c r="E23" s="21">
        <v>11291.841428571426</v>
      </c>
      <c r="F23" s="10"/>
      <c r="G23" s="41">
        <v>14857.686090225561</v>
      </c>
      <c r="H23" s="39">
        <v>1857.2107612781952</v>
      </c>
      <c r="I23" s="10"/>
      <c r="J23" s="40">
        <v>919.84142857142808</v>
      </c>
    </row>
    <row r="24" spans="1:10" x14ac:dyDescent="0.3">
      <c r="A24" s="11" t="s">
        <v>245</v>
      </c>
      <c r="B24" s="37" t="s">
        <v>265</v>
      </c>
      <c r="C24" s="49" t="s">
        <v>213</v>
      </c>
      <c r="D24" s="38">
        <f>'[2]SEGURIDAD PUBLICA'!R26</f>
        <v>45536</v>
      </c>
      <c r="E24" s="21">
        <v>11291.841428571426</v>
      </c>
      <c r="F24" s="10"/>
      <c r="G24" s="41">
        <v>14857.686090225561</v>
      </c>
      <c r="H24" s="39">
        <v>1857.2107612781952</v>
      </c>
      <c r="I24" s="10"/>
      <c r="J24" s="40">
        <v>919.84142857142808</v>
      </c>
    </row>
    <row r="25" spans="1:10" x14ac:dyDescent="0.3">
      <c r="A25" s="11" t="s">
        <v>246</v>
      </c>
      <c r="B25" s="37" t="s">
        <v>265</v>
      </c>
      <c r="C25" s="49" t="s">
        <v>213</v>
      </c>
      <c r="D25" s="38">
        <f>'[2]SEGURIDAD PUBLICA'!R27</f>
        <v>45536</v>
      </c>
      <c r="E25" s="21">
        <v>11848.984285714281</v>
      </c>
      <c r="F25" s="10"/>
      <c r="G25" s="41">
        <v>15590.768796992477</v>
      </c>
      <c r="H25" s="39">
        <v>1948.85</v>
      </c>
      <c r="I25" s="10"/>
      <c r="J25" s="40">
        <v>1008.984285714285</v>
      </c>
    </row>
    <row r="26" spans="1:10" x14ac:dyDescent="0.3">
      <c r="A26" s="11" t="s">
        <v>247</v>
      </c>
      <c r="B26" s="37" t="s">
        <v>265</v>
      </c>
      <c r="C26" s="49" t="s">
        <v>213</v>
      </c>
      <c r="D26" s="38">
        <f>'[2]SEGURIDAD PUBLICA'!R28</f>
        <v>45536</v>
      </c>
      <c r="E26" s="21">
        <v>11291.841428571426</v>
      </c>
      <c r="F26" s="10"/>
      <c r="G26" s="41">
        <v>14857.686090225561</v>
      </c>
      <c r="H26" s="39">
        <v>1857.2107612781952</v>
      </c>
      <c r="I26" s="10"/>
      <c r="J26" s="40">
        <v>919.84142857142808</v>
      </c>
    </row>
    <row r="27" spans="1:10" x14ac:dyDescent="0.3">
      <c r="A27" s="11" t="s">
        <v>248</v>
      </c>
      <c r="B27" s="37" t="s">
        <v>265</v>
      </c>
      <c r="C27" s="49" t="s">
        <v>213</v>
      </c>
      <c r="D27" s="38">
        <f>'[2]SEGURIDAD PUBLICA'!R29</f>
        <v>45536</v>
      </c>
      <c r="E27" s="21">
        <v>11598.984285714281</v>
      </c>
      <c r="F27" s="10"/>
      <c r="G27" s="41">
        <v>15261.821428571422</v>
      </c>
      <c r="H27" s="39">
        <v>1907.7276785714278</v>
      </c>
      <c r="I27" s="10"/>
      <c r="J27" s="40">
        <v>968.98428571428497</v>
      </c>
    </row>
    <row r="28" spans="1:10" x14ac:dyDescent="0.3">
      <c r="A28" s="11" t="s">
        <v>249</v>
      </c>
      <c r="B28" s="37" t="s">
        <v>265</v>
      </c>
      <c r="C28" s="49" t="s">
        <v>213</v>
      </c>
      <c r="D28" s="38">
        <f>'[2]SEGURIDAD PUBLICA'!R30</f>
        <v>45536</v>
      </c>
      <c r="E28" s="21">
        <v>12039.460476190472</v>
      </c>
      <c r="F28" s="10"/>
      <c r="G28" s="41">
        <v>15841.395363408517</v>
      </c>
      <c r="H28" s="39">
        <v>1980.1744204260647</v>
      </c>
      <c r="I28" s="10"/>
      <c r="J28" s="40">
        <v>1039.4604761904754</v>
      </c>
    </row>
    <row r="29" spans="1:10" x14ac:dyDescent="0.3">
      <c r="A29" s="11" t="s">
        <v>228</v>
      </c>
      <c r="B29" s="37" t="s">
        <v>265</v>
      </c>
      <c r="C29" s="49" t="s">
        <v>213</v>
      </c>
      <c r="D29" s="38">
        <f>'[2]SEGURIDAD PUBLICA'!R31</f>
        <v>45536</v>
      </c>
      <c r="E29" s="21">
        <v>11598.984285714281</v>
      </c>
      <c r="F29" s="10"/>
      <c r="G29" s="42">
        <v>15261.821428571422</v>
      </c>
      <c r="H29" s="39">
        <v>1907.7276785714278</v>
      </c>
      <c r="I29" s="10"/>
      <c r="J29" s="40">
        <v>968.98428571428497</v>
      </c>
    </row>
    <row r="30" spans="1:10" x14ac:dyDescent="0.3">
      <c r="A30" s="11" t="s">
        <v>229</v>
      </c>
      <c r="B30" s="37" t="s">
        <v>265</v>
      </c>
      <c r="C30" s="49" t="s">
        <v>213</v>
      </c>
      <c r="D30" s="38">
        <v>45536</v>
      </c>
      <c r="E30" s="21">
        <v>11158.508095238081</v>
      </c>
      <c r="F30" s="10"/>
      <c r="G30" s="42">
        <v>14682.24749373432</v>
      </c>
      <c r="H30" s="39">
        <v>1835.28</v>
      </c>
      <c r="I30" s="10"/>
      <c r="J30" s="40">
        <v>898.50809523809289</v>
      </c>
    </row>
    <row r="31" spans="1:10" x14ac:dyDescent="0.3">
      <c r="A31" s="11" t="s">
        <v>230</v>
      </c>
      <c r="B31" s="37" t="s">
        <v>265</v>
      </c>
      <c r="C31" s="49" t="s">
        <v>213</v>
      </c>
      <c r="D31" s="38">
        <v>45536</v>
      </c>
      <c r="E31" s="21">
        <v>11291.841428571426</v>
      </c>
      <c r="F31" s="10"/>
      <c r="G31" s="42">
        <v>14857.686090225561</v>
      </c>
      <c r="H31" s="39">
        <v>1857.2107612781952</v>
      </c>
      <c r="I31" s="10"/>
      <c r="J31" s="40">
        <v>919.84142857142808</v>
      </c>
    </row>
    <row r="32" spans="1:10" x14ac:dyDescent="0.3">
      <c r="A32" s="11" t="s">
        <v>231</v>
      </c>
      <c r="B32" s="37" t="s">
        <v>265</v>
      </c>
      <c r="C32" s="49" t="s">
        <v>213</v>
      </c>
      <c r="D32" s="38">
        <v>45536</v>
      </c>
      <c r="E32" s="21">
        <v>11291.841428571426</v>
      </c>
      <c r="F32" s="10"/>
      <c r="G32" s="42">
        <v>14857.686090225561</v>
      </c>
      <c r="H32" s="39">
        <v>1857.2107612781952</v>
      </c>
      <c r="I32" s="10"/>
      <c r="J32" s="40">
        <v>919.84142857142808</v>
      </c>
    </row>
    <row r="33" spans="1:10" x14ac:dyDescent="0.3">
      <c r="A33" s="11" t="s">
        <v>211</v>
      </c>
      <c r="B33" s="37" t="s">
        <v>265</v>
      </c>
      <c r="C33" s="49" t="s">
        <v>213</v>
      </c>
      <c r="D33" s="38">
        <v>45536</v>
      </c>
      <c r="E33" s="21">
        <v>11291.84</v>
      </c>
      <c r="F33" s="10"/>
      <c r="G33" s="42">
        <v>14857.686090225561</v>
      </c>
      <c r="H33" s="39">
        <v>1857.2107612781952</v>
      </c>
      <c r="I33" s="10"/>
      <c r="J33" s="40">
        <v>919.84142857142808</v>
      </c>
    </row>
    <row r="34" spans="1:10" x14ac:dyDescent="0.3">
      <c r="A34" s="11" t="s">
        <v>260</v>
      </c>
      <c r="B34" s="37" t="s">
        <v>265</v>
      </c>
      <c r="C34" s="49" t="s">
        <v>213</v>
      </c>
      <c r="D34" s="38">
        <v>45536</v>
      </c>
      <c r="E34" s="21">
        <v>11291.84</v>
      </c>
      <c r="F34" s="10"/>
      <c r="G34" s="42">
        <v>14857.686090225561</v>
      </c>
      <c r="H34" s="39">
        <v>1857.2107612781952</v>
      </c>
      <c r="I34" s="10"/>
      <c r="J34" s="40">
        <v>919.84142857142808</v>
      </c>
    </row>
    <row r="35" spans="1:10" ht="15" thickBot="1" x14ac:dyDescent="0.35"/>
    <row r="36" spans="1:10" x14ac:dyDescent="0.3">
      <c r="C36" s="14"/>
      <c r="D36" s="15" t="s">
        <v>201</v>
      </c>
      <c r="E36" s="25">
        <f>SUM(E5:E35)</f>
        <v>370068.65348961181</v>
      </c>
      <c r="F36" s="25"/>
      <c r="G36" s="25">
        <f>SUM(G5:G35)</f>
        <v>486932.44256151916</v>
      </c>
      <c r="H36" s="43">
        <f>SUM(H5:H35)</f>
        <v>60866.560759163222</v>
      </c>
      <c r="I36" s="25"/>
      <c r="J36" s="25">
        <f>SUM(J5:J35)</f>
        <v>33652.61634675457</v>
      </c>
    </row>
    <row r="37" spans="1:10" ht="15" thickBot="1" x14ac:dyDescent="0.35">
      <c r="D37" s="16" t="s">
        <v>202</v>
      </c>
      <c r="E37" s="26">
        <f>E36*12</f>
        <v>4440823.8418753417</v>
      </c>
      <c r="F37" s="26">
        <f t="shared" ref="F37:J37" si="0">F36*12</f>
        <v>0</v>
      </c>
      <c r="G37" s="26">
        <f t="shared" si="0"/>
        <v>5843189.3107382301</v>
      </c>
      <c r="H37" s="26">
        <f t="shared" si="0"/>
        <v>730398.72910995863</v>
      </c>
      <c r="I37" s="26">
        <f t="shared" si="0"/>
        <v>0</v>
      </c>
      <c r="J37" s="26">
        <f t="shared" si="0"/>
        <v>403831.39616105484</v>
      </c>
    </row>
    <row r="38" spans="1:10" x14ac:dyDescent="0.3">
      <c r="A38" s="17" t="s">
        <v>203</v>
      </c>
    </row>
    <row r="39" spans="1:10" x14ac:dyDescent="0.3">
      <c r="A39" s="17" t="s">
        <v>204</v>
      </c>
      <c r="E39" s="18"/>
      <c r="H39" s="22"/>
    </row>
    <row r="40" spans="1:10" x14ac:dyDescent="0.3">
      <c r="A40" s="17" t="s">
        <v>205</v>
      </c>
      <c r="E40" s="22"/>
    </row>
    <row r="41" spans="1:10" x14ac:dyDescent="0.3">
      <c r="A41" s="17" t="s">
        <v>206</v>
      </c>
    </row>
  </sheetData>
  <mergeCells count="12">
    <mergeCell ref="I3:I4"/>
    <mergeCell ref="J3:J4"/>
    <mergeCell ref="H1:J1"/>
    <mergeCell ref="A2:D2"/>
    <mergeCell ref="A3:A4"/>
    <mergeCell ref="B3:B4"/>
    <mergeCell ref="C3:C4"/>
    <mergeCell ref="D3:D4"/>
    <mergeCell ref="E3:E4"/>
    <mergeCell ref="F3:F4"/>
    <mergeCell ref="G3:G4"/>
    <mergeCell ref="H3:H4"/>
  </mergeCells>
  <pageMargins left="1.3779527559055118" right="0.70866141732283472" top="0.74803149606299213" bottom="0.74803149606299213" header="0.31496062992125984" footer="0.31496062992125984"/>
  <pageSetup paperSize="5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FC440-775C-4C25-BAD4-0E9CB8DD5891}">
  <dimension ref="A2:J18"/>
  <sheetViews>
    <sheetView workbookViewId="0">
      <selection activeCell="B17" sqref="B17"/>
    </sheetView>
  </sheetViews>
  <sheetFormatPr baseColWidth="10" defaultRowHeight="14.4" x14ac:dyDescent="0.3"/>
  <cols>
    <col min="1" max="1" width="32" customWidth="1"/>
    <col min="2" max="2" width="29.44140625" customWidth="1"/>
    <col min="3" max="3" width="9.88671875" customWidth="1"/>
    <col min="4" max="4" width="17.5546875" customWidth="1"/>
    <col min="5" max="5" width="13.109375" customWidth="1"/>
    <col min="6" max="6" width="16.88671875" customWidth="1"/>
    <col min="7" max="7" width="13.6640625" customWidth="1"/>
    <col min="8" max="8" width="13.44140625" customWidth="1"/>
    <col min="9" max="9" width="15.5546875" customWidth="1"/>
    <col min="10" max="10" width="12.33203125" customWidth="1"/>
  </cols>
  <sheetData>
    <row r="2" spans="1:10" ht="15" thickBot="1" x14ac:dyDescent="0.35"/>
    <row r="3" spans="1:10" x14ac:dyDescent="0.3">
      <c r="A3" s="1" t="s">
        <v>274</v>
      </c>
      <c r="B3" s="2"/>
      <c r="C3" s="3"/>
      <c r="D3" s="2"/>
      <c r="E3" s="2"/>
      <c r="F3" s="2"/>
      <c r="G3" s="2"/>
      <c r="H3" s="63" t="s">
        <v>209</v>
      </c>
      <c r="I3" s="63"/>
      <c r="J3" s="63"/>
    </row>
    <row r="4" spans="1:10" ht="15" thickBot="1" x14ac:dyDescent="0.35">
      <c r="A4" s="59" t="s">
        <v>275</v>
      </c>
      <c r="B4" s="60"/>
      <c r="C4" s="60"/>
      <c r="D4" s="60"/>
      <c r="E4" s="4"/>
      <c r="F4" s="4"/>
      <c r="G4" s="4"/>
      <c r="H4" s="64"/>
      <c r="I4" s="65"/>
      <c r="J4" s="66"/>
    </row>
    <row r="5" spans="1:10" ht="15" thickBot="1" x14ac:dyDescent="0.3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5" customHeight="1" x14ac:dyDescent="0.3">
      <c r="A6" s="61" t="s">
        <v>1</v>
      </c>
      <c r="B6" s="55" t="s">
        <v>2</v>
      </c>
      <c r="C6" s="55" t="s">
        <v>3</v>
      </c>
      <c r="D6" s="55" t="s">
        <v>4</v>
      </c>
      <c r="E6" s="55" t="s">
        <v>5</v>
      </c>
      <c r="F6" s="55" t="s">
        <v>6</v>
      </c>
      <c r="G6" s="55" t="s">
        <v>7</v>
      </c>
      <c r="H6" s="55" t="s">
        <v>8</v>
      </c>
      <c r="I6" s="55" t="s">
        <v>9</v>
      </c>
      <c r="J6" s="55" t="s">
        <v>10</v>
      </c>
    </row>
    <row r="7" spans="1:10" ht="15" thickBot="1" x14ac:dyDescent="0.35">
      <c r="A7" s="62"/>
      <c r="B7" s="56"/>
      <c r="C7" s="56"/>
      <c r="D7" s="56"/>
      <c r="E7" s="56"/>
      <c r="F7" s="56"/>
      <c r="G7" s="56"/>
      <c r="H7" s="56"/>
      <c r="I7" s="56"/>
      <c r="J7" s="56"/>
    </row>
    <row r="8" spans="1:10" x14ac:dyDescent="0.3">
      <c r="A8" s="9" t="s">
        <v>12</v>
      </c>
      <c r="B8" s="48" t="s">
        <v>13</v>
      </c>
      <c r="C8" s="48" t="s">
        <v>213</v>
      </c>
      <c r="D8" s="20">
        <v>45536</v>
      </c>
      <c r="E8" s="21">
        <v>27706.296958697843</v>
      </c>
      <c r="F8" s="8"/>
      <c r="G8" s="21">
        <v>36455.653893023482</v>
      </c>
      <c r="H8" s="21">
        <v>4556.9567366279352</v>
      </c>
      <c r="I8" s="8"/>
      <c r="J8" s="21">
        <v>4250.0680383778599</v>
      </c>
    </row>
    <row r="9" spans="1:10" x14ac:dyDescent="0.3">
      <c r="A9" s="9" t="s">
        <v>14</v>
      </c>
      <c r="B9" s="48" t="s">
        <v>15</v>
      </c>
      <c r="C9" s="48" t="s">
        <v>213</v>
      </c>
      <c r="D9" s="20">
        <v>45536</v>
      </c>
      <c r="E9" s="21">
        <v>15759.749554775821</v>
      </c>
      <c r="F9" s="8"/>
      <c r="G9" s="21">
        <v>20736.512572073447</v>
      </c>
      <c r="H9" s="21">
        <v>2592.0640715091808</v>
      </c>
      <c r="I9" s="8"/>
      <c r="J9" s="21">
        <v>1698.2855129001155</v>
      </c>
    </row>
    <row r="10" spans="1:10" x14ac:dyDescent="0.3">
      <c r="A10" s="9" t="s">
        <v>16</v>
      </c>
      <c r="B10" s="48" t="s">
        <v>17</v>
      </c>
      <c r="C10" s="48" t="s">
        <v>213</v>
      </c>
      <c r="D10" s="20">
        <v>45536</v>
      </c>
      <c r="E10" s="21">
        <v>8042.3109816876113</v>
      </c>
      <c r="F10" s="8"/>
      <c r="G10" s="21">
        <v>10581.988133799488</v>
      </c>
      <c r="H10" s="21">
        <v>1322.7485167249361</v>
      </c>
      <c r="I10" s="8"/>
      <c r="J10" s="21">
        <v>557.90530680761208</v>
      </c>
    </row>
    <row r="11" spans="1:10" ht="15" thickBot="1" x14ac:dyDescent="0.35"/>
    <row r="12" spans="1:10" x14ac:dyDescent="0.3">
      <c r="C12" s="14"/>
      <c r="D12" s="15" t="s">
        <v>201</v>
      </c>
      <c r="E12" s="25">
        <f>SUM(E8:E11)</f>
        <v>51508.357495161275</v>
      </c>
      <c r="F12" s="25"/>
      <c r="G12" s="25">
        <f>SUM(G8:G11)</f>
        <v>67774.154598896421</v>
      </c>
      <c r="H12" s="25">
        <f>SUM(H8:H11)</f>
        <v>8471.7693248620526</v>
      </c>
      <c r="I12" s="25"/>
      <c r="J12" s="25">
        <f>SUM(J8:J11)</f>
        <v>6506.2588580855872</v>
      </c>
    </row>
    <row r="13" spans="1:10" ht="15" thickBot="1" x14ac:dyDescent="0.35">
      <c r="D13" s="16" t="s">
        <v>202</v>
      </c>
      <c r="E13" s="26">
        <f>E12*12</f>
        <v>618100.28994193533</v>
      </c>
      <c r="F13" s="26"/>
      <c r="G13" s="26">
        <f>G12</f>
        <v>67774.154598896421</v>
      </c>
      <c r="H13" s="26">
        <f>H12</f>
        <v>8471.7693248620526</v>
      </c>
      <c r="I13" s="26"/>
      <c r="J13" s="26">
        <f>J12*12+7673.91</f>
        <v>85749.016297027047</v>
      </c>
    </row>
    <row r="14" spans="1:10" x14ac:dyDescent="0.3">
      <c r="A14" s="17" t="s">
        <v>203</v>
      </c>
    </row>
    <row r="15" spans="1:10" x14ac:dyDescent="0.3">
      <c r="A15" s="17" t="s">
        <v>204</v>
      </c>
      <c r="E15" s="18"/>
      <c r="H15" s="22"/>
    </row>
    <row r="16" spans="1:10" x14ac:dyDescent="0.3">
      <c r="A16" s="17" t="s">
        <v>205</v>
      </c>
      <c r="E16" s="22"/>
    </row>
    <row r="17" spans="1:1" x14ac:dyDescent="0.3">
      <c r="A17" s="17" t="s">
        <v>206</v>
      </c>
    </row>
    <row r="18" spans="1:1" x14ac:dyDescent="0.3">
      <c r="A18" s="17" t="s">
        <v>207</v>
      </c>
    </row>
  </sheetData>
  <mergeCells count="13">
    <mergeCell ref="H3:J3"/>
    <mergeCell ref="E6:E7"/>
    <mergeCell ref="A4:D4"/>
    <mergeCell ref="A6:A7"/>
    <mergeCell ref="B6:B7"/>
    <mergeCell ref="C6:C7"/>
    <mergeCell ref="D6:D7"/>
    <mergeCell ref="F6:F7"/>
    <mergeCell ref="G6:G7"/>
    <mergeCell ref="H6:H7"/>
    <mergeCell ref="I6:I7"/>
    <mergeCell ref="J6:J7"/>
    <mergeCell ref="H4:J4"/>
  </mergeCells>
  <pageMargins left="1.3779527559055118" right="0.70866141732283472" top="0.74803149606299213" bottom="0.74803149606299213" header="0.31496062992125984" footer="0.31496062992125984"/>
  <pageSetup paperSize="5" scale="85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E1B98-93D7-412D-A459-B3C7D5EEA3F4}">
  <dimension ref="A2:J27"/>
  <sheetViews>
    <sheetView tabSelected="1" workbookViewId="0">
      <selection activeCell="B20" sqref="B20"/>
    </sheetView>
  </sheetViews>
  <sheetFormatPr baseColWidth="10" defaultRowHeight="14.4" x14ac:dyDescent="0.3"/>
  <cols>
    <col min="1" max="1" width="32.5546875" customWidth="1"/>
    <col min="2" max="2" width="16.5546875" customWidth="1"/>
    <col min="3" max="3" width="9.88671875" customWidth="1"/>
    <col min="4" max="4" width="17.5546875" customWidth="1"/>
    <col min="5" max="5" width="15.6640625" customWidth="1"/>
    <col min="6" max="6" width="16.88671875" customWidth="1"/>
    <col min="7" max="7" width="14.6640625" customWidth="1"/>
    <col min="8" max="8" width="15.109375" customWidth="1"/>
    <col min="9" max="9" width="15.5546875" customWidth="1"/>
    <col min="10" max="10" width="12.33203125" customWidth="1"/>
  </cols>
  <sheetData>
    <row r="2" spans="1:10" ht="15" thickBot="1" x14ac:dyDescent="0.35"/>
    <row r="3" spans="1:10" x14ac:dyDescent="0.3">
      <c r="A3" s="1" t="s">
        <v>274</v>
      </c>
      <c r="B3" s="2"/>
      <c r="C3" s="3"/>
      <c r="D3" s="2"/>
      <c r="E3" s="2"/>
      <c r="F3" s="2"/>
      <c r="G3" s="2"/>
      <c r="H3" s="58" t="s">
        <v>209</v>
      </c>
      <c r="I3" s="58"/>
      <c r="J3" s="58"/>
    </row>
    <row r="4" spans="1:10" ht="15" thickBot="1" x14ac:dyDescent="0.35">
      <c r="A4" s="59" t="s">
        <v>294</v>
      </c>
      <c r="B4" s="60"/>
      <c r="C4" s="60"/>
      <c r="D4" s="60"/>
      <c r="E4" s="4"/>
      <c r="F4" s="4"/>
      <c r="G4" s="4"/>
      <c r="H4" s="4"/>
      <c r="I4" s="4"/>
      <c r="J4" s="4"/>
    </row>
    <row r="5" spans="1:10" ht="15" thickBot="1" x14ac:dyDescent="0.3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3">
      <c r="A6" s="61" t="s">
        <v>1</v>
      </c>
      <c r="B6" s="53" t="s">
        <v>2</v>
      </c>
      <c r="C6" s="53" t="s">
        <v>3</v>
      </c>
      <c r="D6" s="53" t="s">
        <v>4</v>
      </c>
      <c r="E6" s="53" t="s">
        <v>5</v>
      </c>
      <c r="F6" s="53" t="s">
        <v>6</v>
      </c>
      <c r="G6" s="53" t="s">
        <v>7</v>
      </c>
      <c r="H6" s="53" t="s">
        <v>8</v>
      </c>
      <c r="I6" s="53" t="s">
        <v>9</v>
      </c>
      <c r="J6" s="55" t="s">
        <v>10</v>
      </c>
    </row>
    <row r="7" spans="1:10" ht="15" thickBot="1" x14ac:dyDescent="0.35">
      <c r="A7" s="62"/>
      <c r="B7" s="54"/>
      <c r="C7" s="54"/>
      <c r="D7" s="54"/>
      <c r="E7" s="54"/>
      <c r="F7" s="54"/>
      <c r="G7" s="54"/>
      <c r="H7" s="54"/>
      <c r="I7" s="54"/>
      <c r="J7" s="56"/>
    </row>
    <row r="8" spans="1:10" x14ac:dyDescent="0.3">
      <c r="A8" s="11" t="s">
        <v>250</v>
      </c>
      <c r="B8" s="48" t="s">
        <v>267</v>
      </c>
      <c r="C8" s="48" t="s">
        <v>213</v>
      </c>
      <c r="D8" s="44">
        <f>'[2]SEGURIDAD PUBLICA'!R7</f>
        <v>45536</v>
      </c>
      <c r="E8" s="47">
        <v>12556.127142857138</v>
      </c>
      <c r="F8" s="47"/>
      <c r="G8" s="47">
        <v>16521.219924812023</v>
      </c>
      <c r="H8" s="47">
        <v>2065.1524906015029</v>
      </c>
      <c r="I8" s="47"/>
      <c r="J8" s="47">
        <v>1122.127142857142</v>
      </c>
    </row>
    <row r="9" spans="1:10" x14ac:dyDescent="0.3">
      <c r="A9" s="11" t="s">
        <v>251</v>
      </c>
      <c r="B9" s="48" t="s">
        <v>267</v>
      </c>
      <c r="C9" s="48" t="s">
        <v>213</v>
      </c>
      <c r="D9" s="44">
        <f>'[2]SEGURIDAD PUBLICA'!R8</f>
        <v>45536</v>
      </c>
      <c r="E9" s="47">
        <v>8961.9635008976638</v>
      </c>
      <c r="F9" s="47"/>
      <c r="G9" s="47">
        <v>11792.057238023242</v>
      </c>
      <c r="H9" s="47">
        <v>1474.0071547529053</v>
      </c>
      <c r="I9" s="47"/>
      <c r="J9" s="47">
        <v>657.96350089766577</v>
      </c>
    </row>
    <row r="10" spans="1:10" x14ac:dyDescent="0.3">
      <c r="A10" s="11" t="s">
        <v>252</v>
      </c>
      <c r="B10" s="48" t="s">
        <v>267</v>
      </c>
      <c r="C10" s="48" t="s">
        <v>213</v>
      </c>
      <c r="D10" s="44">
        <f>'[2]SEGURIDAD PUBLICA'!R9</f>
        <v>45536</v>
      </c>
      <c r="E10" s="47">
        <v>8961.9635008976638</v>
      </c>
      <c r="F10" s="47"/>
      <c r="G10" s="47">
        <v>11792.057238023242</v>
      </c>
      <c r="H10" s="47">
        <v>1474.0071547529053</v>
      </c>
      <c r="I10" s="47"/>
      <c r="J10" s="47">
        <v>657.96350089766577</v>
      </c>
    </row>
    <row r="11" spans="1:10" x14ac:dyDescent="0.3">
      <c r="A11" s="11" t="s">
        <v>253</v>
      </c>
      <c r="B11" s="48" t="s">
        <v>267</v>
      </c>
      <c r="C11" s="48" t="s">
        <v>213</v>
      </c>
      <c r="D11" s="44">
        <f>'[2]SEGURIDAD PUBLICA'!R10</f>
        <v>45536</v>
      </c>
      <c r="E11" s="47">
        <v>8961.9635008976638</v>
      </c>
      <c r="F11" s="47"/>
      <c r="G11" s="47">
        <v>11792.057238023242</v>
      </c>
      <c r="H11" s="47">
        <v>1474.0071547529053</v>
      </c>
      <c r="I11" s="47"/>
      <c r="J11" s="47">
        <v>657.96350089766577</v>
      </c>
    </row>
    <row r="12" spans="1:10" x14ac:dyDescent="0.3">
      <c r="A12" s="11" t="s">
        <v>254</v>
      </c>
      <c r="B12" s="48" t="s">
        <v>267</v>
      </c>
      <c r="C12" s="48" t="s">
        <v>213</v>
      </c>
      <c r="D12" s="44">
        <f>'[2]SEGURIDAD PUBLICA'!R11</f>
        <v>45536</v>
      </c>
      <c r="E12" s="47">
        <v>8961.9635008976638</v>
      </c>
      <c r="F12" s="47"/>
      <c r="G12" s="47">
        <v>11792.057238023242</v>
      </c>
      <c r="H12" s="47">
        <v>1474.0071547529053</v>
      </c>
      <c r="I12" s="47"/>
      <c r="J12" s="47">
        <v>657.96350089766577</v>
      </c>
    </row>
    <row r="13" spans="1:10" x14ac:dyDescent="0.3">
      <c r="A13" s="11" t="s">
        <v>255</v>
      </c>
      <c r="B13" s="48" t="s">
        <v>267</v>
      </c>
      <c r="C13" s="48" t="s">
        <v>213</v>
      </c>
      <c r="D13" s="44">
        <f>'[2]SEGURIDAD PUBLICA'!R12</f>
        <v>45536</v>
      </c>
      <c r="E13" s="47">
        <v>8961.9635008976638</v>
      </c>
      <c r="F13" s="47"/>
      <c r="G13" s="47">
        <v>11792.057238023242</v>
      </c>
      <c r="H13" s="47">
        <v>1474.0071547529053</v>
      </c>
      <c r="I13" s="47"/>
      <c r="J13" s="47">
        <v>657.96350089766577</v>
      </c>
    </row>
    <row r="14" spans="1:10" x14ac:dyDescent="0.3">
      <c r="A14" s="11" t="s">
        <v>256</v>
      </c>
      <c r="B14" s="48" t="s">
        <v>267</v>
      </c>
      <c r="C14" s="48" t="s">
        <v>213</v>
      </c>
      <c r="D14" s="44">
        <f>'[2]SEGURIDAD PUBLICA'!R13</f>
        <v>45536</v>
      </c>
      <c r="E14" s="47">
        <v>8961.9635008976638</v>
      </c>
      <c r="F14" s="47"/>
      <c r="G14" s="47">
        <v>11792.057238023242</v>
      </c>
      <c r="H14" s="47">
        <v>1474.0071547529053</v>
      </c>
      <c r="I14" s="47"/>
      <c r="J14" s="47">
        <v>657.96350089766577</v>
      </c>
    </row>
    <row r="15" spans="1:10" x14ac:dyDescent="0.3">
      <c r="A15" s="11" t="s">
        <v>257</v>
      </c>
      <c r="B15" s="48" t="s">
        <v>267</v>
      </c>
      <c r="C15" s="48" t="s">
        <v>213</v>
      </c>
      <c r="D15" s="44">
        <v>45569</v>
      </c>
      <c r="E15" s="47">
        <v>8961.9635008976638</v>
      </c>
      <c r="F15" s="47"/>
      <c r="G15" s="47">
        <v>11792.057238023242</v>
      </c>
      <c r="H15" s="47">
        <v>1474.0071547529053</v>
      </c>
      <c r="I15" s="47"/>
      <c r="J15" s="47">
        <v>657.96350089766577</v>
      </c>
    </row>
    <row r="16" spans="1:10" x14ac:dyDescent="0.3">
      <c r="A16" s="11" t="s">
        <v>258</v>
      </c>
      <c r="B16" s="48" t="s">
        <v>267</v>
      </c>
      <c r="C16" s="48" t="s">
        <v>213</v>
      </c>
      <c r="D16" s="45" t="s">
        <v>268</v>
      </c>
      <c r="E16" s="47">
        <v>8961.9635008976638</v>
      </c>
      <c r="F16" s="47"/>
      <c r="G16" s="47">
        <v>11792.057238023242</v>
      </c>
      <c r="H16" s="47">
        <v>1474.0071547529053</v>
      </c>
      <c r="I16" s="47"/>
      <c r="J16" s="47">
        <v>657.96350089766577</v>
      </c>
    </row>
    <row r="17" spans="1:10" x14ac:dyDescent="0.3">
      <c r="A17" s="46" t="s">
        <v>259</v>
      </c>
      <c r="B17" s="48" t="s">
        <v>267</v>
      </c>
      <c r="C17" s="48" t="s">
        <v>213</v>
      </c>
      <c r="D17" s="45" t="s">
        <v>268</v>
      </c>
      <c r="E17" s="47">
        <v>8961.9635008976638</v>
      </c>
      <c r="F17" s="47"/>
      <c r="G17" s="47">
        <v>11792.057238023242</v>
      </c>
      <c r="H17" s="47">
        <v>1474.0071547529053</v>
      </c>
      <c r="I17" s="47"/>
      <c r="J17" s="47">
        <v>657.96350089766577</v>
      </c>
    </row>
    <row r="18" spans="1:10" x14ac:dyDescent="0.3">
      <c r="A18" s="28"/>
      <c r="B18" s="28"/>
      <c r="C18" s="28"/>
      <c r="D18" s="28"/>
      <c r="E18" s="28"/>
      <c r="F18" s="28"/>
      <c r="G18" s="28"/>
      <c r="H18" s="28"/>
      <c r="I18" s="28"/>
      <c r="J18" s="28"/>
    </row>
    <row r="19" spans="1:10" x14ac:dyDescent="0.3">
      <c r="A19" s="28"/>
      <c r="B19" s="28"/>
      <c r="C19" s="28"/>
      <c r="D19" s="28"/>
      <c r="E19" s="28"/>
      <c r="F19" s="28"/>
      <c r="G19" s="28"/>
      <c r="H19" s="28"/>
      <c r="I19" s="28"/>
      <c r="J19" s="28"/>
    </row>
    <row r="20" spans="1:10" x14ac:dyDescent="0.3">
      <c r="A20" s="28"/>
      <c r="B20" s="28"/>
      <c r="C20" s="28"/>
      <c r="D20" s="28"/>
      <c r="E20" s="28"/>
      <c r="F20" s="28"/>
      <c r="G20" s="28"/>
      <c r="H20" s="28"/>
      <c r="I20" s="28"/>
      <c r="J20" s="28"/>
    </row>
    <row r="21" spans="1:10" ht="15" thickBot="1" x14ac:dyDescent="0.35"/>
    <row r="22" spans="1:10" x14ac:dyDescent="0.3">
      <c r="C22" s="14"/>
      <c r="D22" s="15" t="s">
        <v>201</v>
      </c>
      <c r="E22" s="25">
        <f>SUM(E8:E21)</f>
        <v>93213.798650936107</v>
      </c>
      <c r="F22" s="25"/>
      <c r="G22" s="25">
        <f>SUM(G8:G21)</f>
        <v>122649.73506702122</v>
      </c>
      <c r="H22" s="25">
        <f>SUM(H8:H21)</f>
        <v>15331.216883377652</v>
      </c>
      <c r="I22" s="25"/>
      <c r="J22" s="25">
        <f>SUM(J8:J21)</f>
        <v>7043.7986509361335</v>
      </c>
    </row>
    <row r="23" spans="1:10" ht="15" thickBot="1" x14ac:dyDescent="0.35">
      <c r="D23" s="16" t="s">
        <v>202</v>
      </c>
      <c r="E23" s="26">
        <f>+E22*12</f>
        <v>1118565.5838112333</v>
      </c>
      <c r="F23" s="26">
        <f t="shared" ref="F23:J23" si="0">+F22*12</f>
        <v>0</v>
      </c>
      <c r="G23" s="26">
        <f t="shared" si="0"/>
        <v>1471796.8208042546</v>
      </c>
      <c r="H23" s="26">
        <f t="shared" si="0"/>
        <v>183974.60260053183</v>
      </c>
      <c r="I23" s="26">
        <f t="shared" si="0"/>
        <v>0</v>
      </c>
      <c r="J23" s="26">
        <f t="shared" si="0"/>
        <v>84525.583811233606</v>
      </c>
    </row>
    <row r="24" spans="1:10" x14ac:dyDescent="0.3">
      <c r="A24" s="17" t="s">
        <v>203</v>
      </c>
    </row>
    <row r="25" spans="1:10" x14ac:dyDescent="0.3">
      <c r="A25" s="17" t="s">
        <v>204</v>
      </c>
      <c r="E25" s="18"/>
      <c r="H25" s="22"/>
    </row>
    <row r="26" spans="1:10" x14ac:dyDescent="0.3">
      <c r="A26" s="17" t="s">
        <v>205</v>
      </c>
      <c r="E26" s="22"/>
    </row>
    <row r="27" spans="1:10" x14ac:dyDescent="0.3">
      <c r="A27" s="17" t="s">
        <v>206</v>
      </c>
    </row>
  </sheetData>
  <mergeCells count="12">
    <mergeCell ref="I6:I7"/>
    <mergeCell ref="J6:J7"/>
    <mergeCell ref="H3:J3"/>
    <mergeCell ref="A4:D4"/>
    <mergeCell ref="A6:A7"/>
    <mergeCell ref="B6:B7"/>
    <mergeCell ref="C6:C7"/>
    <mergeCell ref="D6:D7"/>
    <mergeCell ref="E6:E7"/>
    <mergeCell ref="F6:F7"/>
    <mergeCell ref="G6:G7"/>
    <mergeCell ref="H6:H7"/>
  </mergeCells>
  <pageMargins left="1.3779527559055118" right="0.70866141732283472" top="0.74803149606299213" bottom="0.74803149606299213" header="0.31496062992125984" footer="0.31496062992125984"/>
  <pageSetup paperSize="5" scale="9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DC90C-81BF-40E6-A9DD-C7DC012D595E}">
  <dimension ref="A1:K19"/>
  <sheetViews>
    <sheetView workbookViewId="0">
      <selection activeCell="B18" sqref="B18"/>
    </sheetView>
  </sheetViews>
  <sheetFormatPr baseColWidth="10" defaultRowHeight="14.4" x14ac:dyDescent="0.3"/>
  <cols>
    <col min="1" max="1" width="36.44140625" customWidth="1"/>
    <col min="2" max="2" width="17" customWidth="1"/>
    <col min="3" max="3" width="9.88671875" style="6" customWidth="1"/>
    <col min="4" max="4" width="17.5546875" customWidth="1"/>
    <col min="5" max="5" width="14.88671875" customWidth="1"/>
    <col min="6" max="6" width="16.88671875" customWidth="1"/>
    <col min="7" max="7" width="13.6640625" customWidth="1"/>
    <col min="8" max="8" width="13.44140625" customWidth="1"/>
    <col min="9" max="9" width="15.5546875" customWidth="1"/>
    <col min="10" max="10" width="13.44140625" customWidth="1"/>
  </cols>
  <sheetData>
    <row r="1" spans="1:11" x14ac:dyDescent="0.3">
      <c r="A1" s="1" t="s">
        <v>274</v>
      </c>
      <c r="B1" s="2"/>
      <c r="C1" s="33"/>
      <c r="D1" s="2"/>
      <c r="E1" s="2"/>
      <c r="F1" s="2"/>
      <c r="G1" s="2"/>
      <c r="H1" s="58" t="s">
        <v>209</v>
      </c>
      <c r="I1" s="58"/>
      <c r="J1" s="58"/>
    </row>
    <row r="2" spans="1:11" ht="15" thickBot="1" x14ac:dyDescent="0.35">
      <c r="A2" s="59" t="s">
        <v>276</v>
      </c>
      <c r="B2" s="60"/>
      <c r="C2" s="60"/>
      <c r="D2" s="60"/>
      <c r="E2" s="4"/>
      <c r="F2" s="4"/>
      <c r="G2" s="4"/>
      <c r="H2" s="4"/>
      <c r="I2" s="4"/>
      <c r="J2" s="4"/>
    </row>
    <row r="3" spans="1:11" ht="15" thickBot="1" x14ac:dyDescent="0.35">
      <c r="A3" s="5"/>
      <c r="B3" s="5"/>
      <c r="C3" s="34"/>
      <c r="D3" s="5"/>
      <c r="E3" s="5"/>
      <c r="F3" s="5"/>
      <c r="G3" s="5"/>
      <c r="H3" s="5"/>
      <c r="I3" s="5"/>
      <c r="J3" s="5"/>
    </row>
    <row r="4" spans="1:11" x14ac:dyDescent="0.3">
      <c r="A4" s="61" t="s">
        <v>1</v>
      </c>
      <c r="B4" s="53" t="s">
        <v>2</v>
      </c>
      <c r="C4" s="53" t="s">
        <v>3</v>
      </c>
      <c r="D4" s="53" t="s">
        <v>4</v>
      </c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55" t="s">
        <v>10</v>
      </c>
    </row>
    <row r="5" spans="1:11" ht="15" thickBot="1" x14ac:dyDescent="0.35">
      <c r="A5" s="62"/>
      <c r="B5" s="54"/>
      <c r="C5" s="54"/>
      <c r="D5" s="54"/>
      <c r="E5" s="54"/>
      <c r="F5" s="54"/>
      <c r="G5" s="54"/>
      <c r="H5" s="54"/>
      <c r="I5" s="54"/>
      <c r="J5" s="56"/>
    </row>
    <row r="6" spans="1:11" x14ac:dyDescent="0.3">
      <c r="A6" s="9" t="s">
        <v>18</v>
      </c>
      <c r="B6" s="51" t="s">
        <v>21</v>
      </c>
      <c r="C6" s="52" t="s">
        <v>213</v>
      </c>
      <c r="D6" s="20">
        <v>45536</v>
      </c>
      <c r="E6" s="21">
        <v>29532.882920040669</v>
      </c>
      <c r="F6" s="8"/>
      <c r="G6" s="21">
        <v>38859.056473737721</v>
      </c>
      <c r="H6" s="21">
        <v>4857.3820592172151</v>
      </c>
      <c r="I6" s="8"/>
      <c r="J6" s="21">
        <v>4640.2267997206873</v>
      </c>
      <c r="K6" s="22"/>
    </row>
    <row r="7" spans="1:11" x14ac:dyDescent="0.3">
      <c r="A7" s="9" t="s">
        <v>19</v>
      </c>
      <c r="B7" s="51" t="s">
        <v>21</v>
      </c>
      <c r="C7" s="52" t="s">
        <v>213</v>
      </c>
      <c r="D7" s="20">
        <v>45536</v>
      </c>
      <c r="E7" s="21">
        <v>29532.882920040669</v>
      </c>
      <c r="F7" s="8"/>
      <c r="G7" s="21">
        <v>38859.056473737721</v>
      </c>
      <c r="H7" s="21">
        <v>4857.3820592172151</v>
      </c>
      <c r="I7" s="8"/>
      <c r="J7" s="21">
        <v>4640.2267997206873</v>
      </c>
    </row>
    <row r="8" spans="1:11" x14ac:dyDescent="0.3">
      <c r="A8" s="9" t="s">
        <v>20</v>
      </c>
      <c r="B8" s="48" t="s">
        <v>21</v>
      </c>
      <c r="C8" s="48" t="s">
        <v>213</v>
      </c>
      <c r="D8" s="20">
        <v>45536</v>
      </c>
      <c r="E8" s="21">
        <v>29532.882920040669</v>
      </c>
      <c r="F8" s="8"/>
      <c r="G8" s="21">
        <v>38859.056473737721</v>
      </c>
      <c r="H8" s="21">
        <v>4857.3820592172151</v>
      </c>
      <c r="I8" s="8"/>
      <c r="J8" s="21">
        <v>4640.2267997206873</v>
      </c>
    </row>
    <row r="9" spans="1:11" x14ac:dyDescent="0.3">
      <c r="A9" s="9" t="s">
        <v>22</v>
      </c>
      <c r="B9" s="48" t="s">
        <v>23</v>
      </c>
      <c r="C9" s="48" t="s">
        <v>213</v>
      </c>
      <c r="D9" s="20">
        <v>45536</v>
      </c>
      <c r="E9" s="21">
        <v>29532.882920040669</v>
      </c>
      <c r="F9" s="8"/>
      <c r="G9" s="21">
        <v>38859.056473737721</v>
      </c>
      <c r="H9" s="21">
        <v>4857.3820592172151</v>
      </c>
      <c r="I9" s="8"/>
      <c r="J9" s="21">
        <v>4640.2267997206873</v>
      </c>
    </row>
    <row r="10" spans="1:11" x14ac:dyDescent="0.3">
      <c r="A10" s="9" t="s">
        <v>24</v>
      </c>
      <c r="B10" s="48" t="s">
        <v>23</v>
      </c>
      <c r="C10" s="48" t="s">
        <v>213</v>
      </c>
      <c r="D10" s="20">
        <v>45536</v>
      </c>
      <c r="E10" s="21">
        <v>29532.882920040669</v>
      </c>
      <c r="F10" s="8"/>
      <c r="G10" s="21">
        <v>38859.056473737721</v>
      </c>
      <c r="H10" s="21">
        <v>4857.3820592172151</v>
      </c>
      <c r="I10" s="8"/>
      <c r="J10" s="21">
        <v>4640.2267997206873</v>
      </c>
    </row>
    <row r="11" spans="1:11" x14ac:dyDescent="0.3">
      <c r="A11" s="9" t="s">
        <v>25</v>
      </c>
      <c r="B11" s="48" t="s">
        <v>23</v>
      </c>
      <c r="C11" s="48" t="s">
        <v>213</v>
      </c>
      <c r="D11" s="20">
        <v>45536</v>
      </c>
      <c r="E11" s="21">
        <v>29532.882920040669</v>
      </c>
      <c r="F11" s="8"/>
      <c r="G11" s="21">
        <v>38859.056473737721</v>
      </c>
      <c r="H11" s="21">
        <v>4857.3820592172151</v>
      </c>
      <c r="I11" s="8"/>
      <c r="J11" s="21">
        <v>4640.2267997206873</v>
      </c>
    </row>
    <row r="12" spans="1:11" x14ac:dyDescent="0.3">
      <c r="A12" s="9" t="s">
        <v>26</v>
      </c>
      <c r="B12" s="48" t="s">
        <v>23</v>
      </c>
      <c r="C12" s="48" t="s">
        <v>213</v>
      </c>
      <c r="D12" s="20">
        <v>45536</v>
      </c>
      <c r="E12" s="21">
        <v>29532.882920040669</v>
      </c>
      <c r="F12" s="8"/>
      <c r="G12" s="21">
        <v>38859.056473737721</v>
      </c>
      <c r="H12" s="21">
        <v>4857.3820592172151</v>
      </c>
      <c r="I12" s="8"/>
      <c r="J12" s="21">
        <v>4640.2267997206873</v>
      </c>
    </row>
    <row r="13" spans="1:11" ht="15" thickBot="1" x14ac:dyDescent="0.35"/>
    <row r="14" spans="1:11" x14ac:dyDescent="0.3">
      <c r="C14" s="35"/>
      <c r="D14" s="15" t="s">
        <v>201</v>
      </c>
      <c r="E14" s="25">
        <f>SUM(E6:E13)</f>
        <v>206730.18044028466</v>
      </c>
      <c r="F14" s="25"/>
      <c r="G14" s="25">
        <f>SUM(G6:G13)</f>
        <v>272013.39531616407</v>
      </c>
      <c r="H14" s="25">
        <f>SUM(H6:H13)</f>
        <v>34001.674414520508</v>
      </c>
      <c r="I14" s="25"/>
      <c r="J14" s="25">
        <f>SUM(J6:J13)</f>
        <v>32481.587598044811</v>
      </c>
    </row>
    <row r="15" spans="1:11" ht="15" thickBot="1" x14ac:dyDescent="0.35">
      <c r="D15" s="16" t="s">
        <v>202</v>
      </c>
      <c r="E15" s="26">
        <f>E14*12</f>
        <v>2480762.1652834159</v>
      </c>
      <c r="F15" s="26"/>
      <c r="G15" s="26">
        <f>G14</f>
        <v>272013.39531616407</v>
      </c>
      <c r="H15" s="26">
        <f>H14</f>
        <v>34001.674414520508</v>
      </c>
      <c r="I15" s="26"/>
      <c r="J15" s="26">
        <f>J14*12+38904.6</f>
        <v>428683.65117653774</v>
      </c>
    </row>
    <row r="16" spans="1:11" x14ac:dyDescent="0.3">
      <c r="A16" s="17" t="s">
        <v>203</v>
      </c>
    </row>
    <row r="17" spans="1:8" x14ac:dyDescent="0.3">
      <c r="A17" s="17" t="s">
        <v>204</v>
      </c>
      <c r="E17" s="18"/>
      <c r="H17" s="22"/>
    </row>
    <row r="18" spans="1:8" x14ac:dyDescent="0.3">
      <c r="A18" s="17" t="s">
        <v>205</v>
      </c>
      <c r="E18" s="22"/>
    </row>
    <row r="19" spans="1:8" x14ac:dyDescent="0.3">
      <c r="A19" s="17" t="s">
        <v>206</v>
      </c>
    </row>
  </sheetData>
  <mergeCells count="12">
    <mergeCell ref="H1:J1"/>
    <mergeCell ref="E4:E5"/>
    <mergeCell ref="A2:D2"/>
    <mergeCell ref="A4:A5"/>
    <mergeCell ref="B4:B5"/>
    <mergeCell ref="C4:C5"/>
    <mergeCell ref="D4:D5"/>
    <mergeCell ref="F4:F5"/>
    <mergeCell ref="G4:G5"/>
    <mergeCell ref="H4:H5"/>
    <mergeCell ref="I4:I5"/>
    <mergeCell ref="J4:J5"/>
  </mergeCells>
  <pageMargins left="1.3779527559055118" right="0.70866141732283472" top="0.74803149606299213" bottom="0.74803149606299213" header="0.31496062992125984" footer="0.31496062992125984"/>
  <pageSetup paperSize="5" scale="8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EE3A0-93AD-4DC9-BD68-16F69EAFE263}">
  <dimension ref="A2:K19"/>
  <sheetViews>
    <sheetView topLeftCell="A3" workbookViewId="0">
      <selection activeCell="B18" sqref="B18"/>
    </sheetView>
  </sheetViews>
  <sheetFormatPr baseColWidth="10" defaultRowHeight="14.4" x14ac:dyDescent="0.3"/>
  <cols>
    <col min="1" max="1" width="30" customWidth="1"/>
    <col min="2" max="2" width="29.5546875" customWidth="1"/>
    <col min="3" max="3" width="9.88671875" customWidth="1"/>
    <col min="4" max="4" width="17.5546875" customWidth="1"/>
    <col min="5" max="5" width="14.33203125" customWidth="1"/>
    <col min="6" max="6" width="16.88671875" customWidth="1"/>
    <col min="7" max="7" width="13.6640625" customWidth="1"/>
    <col min="8" max="8" width="13.44140625" customWidth="1"/>
    <col min="9" max="9" width="15.5546875" customWidth="1"/>
    <col min="10" max="10" width="12.33203125" customWidth="1"/>
    <col min="11" max="11" width="11.44140625" hidden="1" customWidth="1"/>
  </cols>
  <sheetData>
    <row r="2" spans="1:11" ht="15" thickBot="1" x14ac:dyDescent="0.35"/>
    <row r="3" spans="1:11" x14ac:dyDescent="0.3">
      <c r="A3" s="1" t="s">
        <v>274</v>
      </c>
      <c r="B3" s="2"/>
      <c r="C3" s="3"/>
      <c r="D3" s="2"/>
      <c r="E3" s="2"/>
      <c r="F3" s="2"/>
      <c r="G3" s="2"/>
      <c r="H3" s="58" t="s">
        <v>209</v>
      </c>
      <c r="I3" s="58"/>
      <c r="J3" s="58"/>
      <c r="K3" s="58"/>
    </row>
    <row r="4" spans="1:11" ht="15" thickBot="1" x14ac:dyDescent="0.35">
      <c r="A4" s="59" t="s">
        <v>277</v>
      </c>
      <c r="B4" s="60"/>
      <c r="C4" s="60"/>
      <c r="D4" s="60"/>
      <c r="E4" s="4"/>
      <c r="F4" s="4"/>
      <c r="G4" s="4"/>
      <c r="H4" s="4"/>
      <c r="I4" s="4"/>
      <c r="J4" s="4"/>
      <c r="K4" s="4"/>
    </row>
    <row r="5" spans="1:11" ht="15" thickBot="1" x14ac:dyDescent="0.3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1" x14ac:dyDescent="0.3">
      <c r="A6" s="61" t="s">
        <v>1</v>
      </c>
      <c r="B6" s="53" t="s">
        <v>2</v>
      </c>
      <c r="C6" s="53" t="s">
        <v>3</v>
      </c>
      <c r="D6" s="53" t="s">
        <v>4</v>
      </c>
      <c r="E6" s="53" t="s">
        <v>5</v>
      </c>
      <c r="F6" s="53" t="s">
        <v>6</v>
      </c>
      <c r="G6" s="53" t="s">
        <v>7</v>
      </c>
      <c r="H6" s="53" t="s">
        <v>8</v>
      </c>
      <c r="I6" s="53" t="s">
        <v>9</v>
      </c>
      <c r="J6" s="55" t="s">
        <v>10</v>
      </c>
    </row>
    <row r="7" spans="1:11" ht="15" thickBot="1" x14ac:dyDescent="0.35">
      <c r="A7" s="62"/>
      <c r="B7" s="54"/>
      <c r="C7" s="54"/>
      <c r="D7" s="54"/>
      <c r="E7" s="54"/>
      <c r="F7" s="54"/>
      <c r="G7" s="54"/>
      <c r="H7" s="54"/>
      <c r="I7" s="54"/>
      <c r="J7" s="56"/>
    </row>
    <row r="8" spans="1:11" x14ac:dyDescent="0.3">
      <c r="A8" s="9" t="s">
        <v>27</v>
      </c>
      <c r="B8" s="50" t="s">
        <v>28</v>
      </c>
      <c r="C8" s="36" t="s">
        <v>213</v>
      </c>
      <c r="D8" s="20">
        <v>45536</v>
      </c>
      <c r="E8" s="21">
        <v>40074.750794979067</v>
      </c>
      <c r="F8" s="8"/>
      <c r="G8" s="21">
        <f>VLOOKUP(A8,[1]AYUNTAMIENTO!A$2:L$130,12,0)</f>
        <v>52729.935256551405</v>
      </c>
      <c r="H8" s="21">
        <f>VLOOKUP(A8,[1]AYUNTAMIENTO!A$2:R$130,18,0)</f>
        <v>6591.2419070689257</v>
      </c>
      <c r="I8" s="8"/>
      <c r="J8" s="21">
        <v>7082.8765869790768</v>
      </c>
    </row>
    <row r="9" spans="1:11" x14ac:dyDescent="0.3">
      <c r="A9" s="9" t="s">
        <v>29</v>
      </c>
      <c r="B9" s="50" t="s">
        <v>30</v>
      </c>
      <c r="C9" s="36" t="s">
        <v>213</v>
      </c>
      <c r="D9" s="20">
        <v>45536</v>
      </c>
      <c r="E9" s="21">
        <v>15640.570217543851</v>
      </c>
      <c r="F9" s="8"/>
      <c r="G9" s="21">
        <f>VLOOKUP(A9,[1]AYUNTAMIENTO!A$2:L$130,12,0)</f>
        <v>20579.697654662963</v>
      </c>
      <c r="H9" s="21">
        <f>VLOOKUP(A9,[1]AYUNTAMIENTO!A$2:R$130,18,0)</f>
        <v>2572.4622068328704</v>
      </c>
      <c r="I9" s="8"/>
      <c r="J9" s="21">
        <v>1672.8288064673668</v>
      </c>
    </row>
    <row r="10" spans="1:11" x14ac:dyDescent="0.3">
      <c r="A10" s="9" t="s">
        <v>31</v>
      </c>
      <c r="B10" s="50" t="s">
        <v>32</v>
      </c>
      <c r="C10" s="36" t="s">
        <v>213</v>
      </c>
      <c r="D10" s="20">
        <v>45536</v>
      </c>
      <c r="E10" s="21">
        <v>17441.375290335698</v>
      </c>
      <c r="F10" s="8"/>
      <c r="G10" s="21">
        <f>VLOOKUP(A10,[1]AYUNTAMIENTO!A$2:L$130,12,0)</f>
        <v>22949.178013599601</v>
      </c>
      <c r="H10" s="21">
        <f>VLOOKUP(A10,[1]AYUNTAMIENTO!A$2:R$130,18,0)</f>
        <v>2868.6472516999502</v>
      </c>
      <c r="I10" s="8"/>
      <c r="J10" s="21">
        <v>2057.4807700157053</v>
      </c>
    </row>
    <row r="11" spans="1:11" x14ac:dyDescent="0.3">
      <c r="A11" s="9" t="s">
        <v>33</v>
      </c>
      <c r="B11" s="50" t="s">
        <v>34</v>
      </c>
      <c r="C11" s="36" t="s">
        <v>213</v>
      </c>
      <c r="D11" s="20">
        <v>45536</v>
      </c>
      <c r="E11" s="21">
        <v>9772.8747159784543</v>
      </c>
      <c r="F11" s="8"/>
      <c r="G11" s="21">
        <f>VLOOKUP(A11,[1]AYUNTAMIENTO!A$2:L$130,12,0)</f>
        <v>12859.045678919019</v>
      </c>
      <c r="H11" s="21">
        <f>VLOOKUP(A11,[1]AYUNTAMIENTO!A$2:R$130,18,0)</f>
        <v>1607.3807098648774</v>
      </c>
      <c r="I11" s="8"/>
      <c r="J11" s="21">
        <v>746.19064109845567</v>
      </c>
    </row>
    <row r="12" spans="1:11" x14ac:dyDescent="0.3">
      <c r="A12" s="9" t="s">
        <v>35</v>
      </c>
      <c r="B12" s="50" t="s">
        <v>36</v>
      </c>
      <c r="C12" s="36" t="s">
        <v>213</v>
      </c>
      <c r="D12" s="20">
        <v>45536</v>
      </c>
      <c r="E12" s="21">
        <v>8042.3109816876113</v>
      </c>
      <c r="F12" s="8"/>
      <c r="G12" s="21">
        <f>VLOOKUP(A12,[1]AYUNTAMIENTO!A$2:L$130,12,0)</f>
        <v>10581.988133799488</v>
      </c>
      <c r="H12" s="21">
        <f>VLOOKUP(A12,[1]AYUNTAMIENTO!A$2:R$130,18,0)</f>
        <v>1322.7485167249361</v>
      </c>
      <c r="I12" s="8"/>
      <c r="J12" s="21">
        <v>557.90530680761208</v>
      </c>
    </row>
    <row r="13" spans="1:11" ht="15" thickBot="1" x14ac:dyDescent="0.35"/>
    <row r="14" spans="1:11" x14ac:dyDescent="0.3">
      <c r="C14" s="14"/>
      <c r="D14" s="15" t="s">
        <v>201</v>
      </c>
      <c r="E14" s="25">
        <f>SUM(E8:E13)</f>
        <v>90971.882000524682</v>
      </c>
      <c r="F14" s="25"/>
      <c r="G14" s="25">
        <f>SUM(G8:G13)</f>
        <v>119699.84473753248</v>
      </c>
      <c r="H14" s="25">
        <f>SUM(H8:H13)</f>
        <v>14962.480592191559</v>
      </c>
      <c r="I14" s="25"/>
      <c r="J14" s="25">
        <f>SUM(J8:J13)</f>
        <v>12117.282111368217</v>
      </c>
    </row>
    <row r="15" spans="1:11" ht="15" thickBot="1" x14ac:dyDescent="0.35">
      <c r="D15" s="16" t="s">
        <v>202</v>
      </c>
      <c r="E15" s="26">
        <f>E14*12</f>
        <v>1091662.5840062962</v>
      </c>
      <c r="F15" s="26"/>
      <c r="G15" s="26">
        <f>G14</f>
        <v>119699.84473753248</v>
      </c>
      <c r="H15" s="26">
        <f>H14</f>
        <v>14962.480592191559</v>
      </c>
      <c r="I15" s="26"/>
      <c r="J15" s="26">
        <f>J14*12+14246.92</f>
        <v>159654.30533641862</v>
      </c>
    </row>
    <row r="16" spans="1:11" x14ac:dyDescent="0.3">
      <c r="A16" s="17" t="s">
        <v>203</v>
      </c>
    </row>
    <row r="17" spans="1:8" x14ac:dyDescent="0.3">
      <c r="A17" s="17" t="s">
        <v>204</v>
      </c>
      <c r="E17" s="18"/>
      <c r="H17" s="22"/>
    </row>
    <row r="18" spans="1:8" x14ac:dyDescent="0.3">
      <c r="A18" s="17" t="s">
        <v>205</v>
      </c>
      <c r="E18" s="22"/>
    </row>
    <row r="19" spans="1:8" x14ac:dyDescent="0.3">
      <c r="A19" s="17" t="s">
        <v>206</v>
      </c>
    </row>
  </sheetData>
  <mergeCells count="12">
    <mergeCell ref="H3:K3"/>
    <mergeCell ref="F6:F7"/>
    <mergeCell ref="G6:G7"/>
    <mergeCell ref="H6:H7"/>
    <mergeCell ref="I6:I7"/>
    <mergeCell ref="J6:J7"/>
    <mergeCell ref="E6:E7"/>
    <mergeCell ref="A4:D4"/>
    <mergeCell ref="A6:A7"/>
    <mergeCell ref="B6:B7"/>
    <mergeCell ref="C6:C7"/>
    <mergeCell ref="D6:D7"/>
  </mergeCells>
  <pageMargins left="1.3779527559055118" right="0.70866141732283472" top="0.74803149606299213" bottom="0.74803149606299213" header="0.31496062992125984" footer="0.31496062992125984"/>
  <pageSetup paperSize="5" scale="8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B5830-3C51-4D92-B862-CBAD01CDCC2A}">
  <dimension ref="A1:J15"/>
  <sheetViews>
    <sheetView workbookViewId="0">
      <selection activeCell="A15" sqref="A15"/>
    </sheetView>
  </sheetViews>
  <sheetFormatPr baseColWidth="10" defaultRowHeight="14.4" x14ac:dyDescent="0.3"/>
  <cols>
    <col min="1" max="1" width="29" customWidth="1"/>
    <col min="2" max="2" width="26.33203125" customWidth="1"/>
    <col min="3" max="3" width="9.88671875" style="6" customWidth="1"/>
    <col min="4" max="4" width="17.5546875" customWidth="1"/>
    <col min="5" max="5" width="13.109375" customWidth="1"/>
    <col min="6" max="6" width="16.88671875" customWidth="1"/>
    <col min="7" max="7" width="13.6640625" customWidth="1"/>
    <col min="8" max="8" width="13.44140625" customWidth="1"/>
    <col min="9" max="9" width="15.5546875" customWidth="1"/>
    <col min="10" max="10" width="12.33203125" customWidth="1"/>
  </cols>
  <sheetData>
    <row r="1" spans="1:10" x14ac:dyDescent="0.3">
      <c r="A1" s="1" t="s">
        <v>274</v>
      </c>
      <c r="B1" s="2"/>
      <c r="C1" s="33"/>
      <c r="D1" s="2"/>
      <c r="E1" s="2"/>
      <c r="F1" s="2"/>
      <c r="G1" s="2"/>
      <c r="H1" s="58" t="s">
        <v>209</v>
      </c>
      <c r="I1" s="58"/>
      <c r="J1" s="58"/>
    </row>
    <row r="2" spans="1:10" ht="15" thickBot="1" x14ac:dyDescent="0.35">
      <c r="A2" s="59" t="s">
        <v>287</v>
      </c>
      <c r="B2" s="60"/>
      <c r="C2" s="60"/>
      <c r="D2" s="60"/>
      <c r="E2" s="4"/>
      <c r="F2" s="4"/>
      <c r="G2" s="4"/>
      <c r="H2" s="4"/>
      <c r="I2" s="4"/>
      <c r="J2" s="4"/>
    </row>
    <row r="3" spans="1:10" ht="15" thickBot="1" x14ac:dyDescent="0.35">
      <c r="A3" s="5"/>
      <c r="B3" s="5"/>
      <c r="C3" s="34"/>
      <c r="D3" s="5"/>
      <c r="E3" s="5"/>
      <c r="F3" s="5"/>
      <c r="G3" s="5"/>
      <c r="H3" s="5"/>
      <c r="I3" s="5"/>
      <c r="J3" s="5"/>
    </row>
    <row r="4" spans="1:10" x14ac:dyDescent="0.3">
      <c r="A4" s="61" t="s">
        <v>1</v>
      </c>
      <c r="B4" s="53" t="s">
        <v>2</v>
      </c>
      <c r="C4" s="53" t="s">
        <v>3</v>
      </c>
      <c r="D4" s="53" t="s">
        <v>4</v>
      </c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55" t="s">
        <v>10</v>
      </c>
    </row>
    <row r="5" spans="1:10" ht="15" thickBot="1" x14ac:dyDescent="0.35">
      <c r="A5" s="62"/>
      <c r="B5" s="54"/>
      <c r="C5" s="54"/>
      <c r="D5" s="54"/>
      <c r="E5" s="54"/>
      <c r="F5" s="54"/>
      <c r="G5" s="54"/>
      <c r="H5" s="54"/>
      <c r="I5" s="54"/>
      <c r="J5" s="56"/>
    </row>
    <row r="6" spans="1:10" x14ac:dyDescent="0.3">
      <c r="A6" s="9" t="s">
        <v>37</v>
      </c>
      <c r="B6" s="50" t="s">
        <v>38</v>
      </c>
      <c r="C6" s="36" t="s">
        <v>213</v>
      </c>
      <c r="D6" s="8" t="s">
        <v>217</v>
      </c>
      <c r="E6" s="21">
        <v>9772.8747159784543</v>
      </c>
      <c r="F6" s="8"/>
      <c r="G6" s="21">
        <v>12859.045678919019</v>
      </c>
      <c r="H6" s="21">
        <v>1607.3807098648774</v>
      </c>
      <c r="I6" s="8"/>
      <c r="J6" s="21">
        <v>746.19064109845567</v>
      </c>
    </row>
    <row r="7" spans="1:10" x14ac:dyDescent="0.3">
      <c r="A7" s="9" t="s">
        <v>39</v>
      </c>
      <c r="B7" s="50" t="s">
        <v>40</v>
      </c>
      <c r="C7" s="36" t="s">
        <v>213</v>
      </c>
      <c r="D7" s="8" t="s">
        <v>217</v>
      </c>
      <c r="E7" s="21">
        <v>9772.8747159784543</v>
      </c>
      <c r="F7" s="8"/>
      <c r="G7" s="21">
        <v>12859.045678919019</v>
      </c>
      <c r="H7" s="21">
        <v>1607.3807098648774</v>
      </c>
      <c r="I7" s="8"/>
      <c r="J7" s="21">
        <v>746.19064109845567</v>
      </c>
    </row>
    <row r="8" spans="1:10" x14ac:dyDescent="0.3">
      <c r="A8" s="9" t="s">
        <v>41</v>
      </c>
      <c r="B8" s="48" t="s">
        <v>218</v>
      </c>
      <c r="C8" s="36" t="s">
        <v>213</v>
      </c>
      <c r="D8" s="8" t="s">
        <v>217</v>
      </c>
      <c r="E8" s="21">
        <v>9772.8747159784543</v>
      </c>
      <c r="F8" s="8"/>
      <c r="G8" s="21">
        <v>12859.045678919019</v>
      </c>
      <c r="H8" s="21">
        <v>1607.3807098648774</v>
      </c>
      <c r="I8" s="8"/>
      <c r="J8" s="21">
        <v>746.19064109845567</v>
      </c>
    </row>
    <row r="9" spans="1:10" ht="15" thickBot="1" x14ac:dyDescent="0.35"/>
    <row r="10" spans="1:10" x14ac:dyDescent="0.3">
      <c r="C10" s="35"/>
      <c r="D10" s="15" t="s">
        <v>201</v>
      </c>
      <c r="E10" s="25">
        <f>SUM(E6:E9)</f>
        <v>29318.624147935363</v>
      </c>
      <c r="F10" s="25"/>
      <c r="G10" s="25">
        <f>SUM(G6:G9)</f>
        <v>38577.137036757056</v>
      </c>
      <c r="H10" s="25">
        <f>SUM(H6:H9)</f>
        <v>4822.142129594632</v>
      </c>
      <c r="I10" s="25"/>
      <c r="J10" s="25">
        <f>SUM(J6:J9)</f>
        <v>2238.571923295367</v>
      </c>
    </row>
    <row r="11" spans="1:10" ht="15" thickBot="1" x14ac:dyDescent="0.35">
      <c r="D11" s="16" t="s">
        <v>202</v>
      </c>
      <c r="E11" s="26">
        <f>E10*12</f>
        <v>351823.48977522436</v>
      </c>
      <c r="F11" s="26"/>
      <c r="G11" s="26">
        <f>G10</f>
        <v>38577.137036757056</v>
      </c>
      <c r="H11" s="26">
        <f>H10</f>
        <v>4822.142129594632</v>
      </c>
      <c r="I11" s="26"/>
      <c r="J11" s="26">
        <f>J10*12+2346.9</f>
        <v>29209.763079544406</v>
      </c>
    </row>
    <row r="12" spans="1:10" x14ac:dyDescent="0.3">
      <c r="A12" s="17" t="s">
        <v>203</v>
      </c>
    </row>
    <row r="13" spans="1:10" x14ac:dyDescent="0.3">
      <c r="A13" s="17" t="s">
        <v>204</v>
      </c>
      <c r="E13" s="18"/>
      <c r="H13" s="22"/>
    </row>
    <row r="14" spans="1:10" x14ac:dyDescent="0.3">
      <c r="A14" s="17" t="s">
        <v>205</v>
      </c>
      <c r="E14" s="22"/>
    </row>
    <row r="15" spans="1:10" x14ac:dyDescent="0.3">
      <c r="A15" s="17" t="s">
        <v>206</v>
      </c>
    </row>
  </sheetData>
  <mergeCells count="12">
    <mergeCell ref="H1:J1"/>
    <mergeCell ref="F4:F5"/>
    <mergeCell ref="G4:G5"/>
    <mergeCell ref="H4:H5"/>
    <mergeCell ref="I4:I5"/>
    <mergeCell ref="J4:J5"/>
    <mergeCell ref="E4:E5"/>
    <mergeCell ref="A2:D2"/>
    <mergeCell ref="A4:A5"/>
    <mergeCell ref="B4:B5"/>
    <mergeCell ref="C4:C5"/>
    <mergeCell ref="D4:D5"/>
  </mergeCells>
  <pageMargins left="1.3779527559055118" right="0.70866141732283472" top="0.74803149606299213" bottom="0.74803149606299213" header="0.31496062992125984" footer="0.31496062992125984"/>
  <pageSetup paperSize="5" scale="8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8B1E4-CE3D-4DA1-AEF4-D48D361FB41C}">
  <dimension ref="A1:J13"/>
  <sheetViews>
    <sheetView workbookViewId="0">
      <selection activeCell="B6" sqref="B6:C6"/>
    </sheetView>
  </sheetViews>
  <sheetFormatPr baseColWidth="10" defaultRowHeight="14.4" x14ac:dyDescent="0.3"/>
  <cols>
    <col min="1" max="1" width="28.77734375" customWidth="1"/>
    <col min="2" max="2" width="14.33203125" customWidth="1"/>
    <col min="3" max="3" width="9.88671875" customWidth="1"/>
    <col min="4" max="4" width="17.5546875" customWidth="1"/>
    <col min="5" max="5" width="15.6640625" customWidth="1"/>
    <col min="6" max="6" width="16.88671875" customWidth="1"/>
    <col min="7" max="7" width="13.6640625" customWidth="1"/>
    <col min="8" max="8" width="13.44140625" customWidth="1"/>
    <col min="9" max="9" width="15.5546875" customWidth="1"/>
    <col min="10" max="10" width="12.33203125" customWidth="1"/>
  </cols>
  <sheetData>
    <row r="1" spans="1:10" x14ac:dyDescent="0.3">
      <c r="A1" s="1" t="s">
        <v>274</v>
      </c>
      <c r="B1" s="2"/>
      <c r="C1" s="3"/>
      <c r="D1" s="2"/>
      <c r="E1" s="2"/>
      <c r="F1" s="2"/>
      <c r="G1" s="2"/>
      <c r="H1" s="58" t="s">
        <v>209</v>
      </c>
      <c r="I1" s="58"/>
      <c r="J1" s="58"/>
    </row>
    <row r="2" spans="1:10" ht="15" thickBot="1" x14ac:dyDescent="0.35">
      <c r="A2" s="59" t="s">
        <v>278</v>
      </c>
      <c r="B2" s="60"/>
      <c r="C2" s="60"/>
      <c r="D2" s="60"/>
      <c r="E2" s="4"/>
      <c r="F2" s="4"/>
      <c r="G2" s="4"/>
      <c r="H2" s="4"/>
      <c r="I2" s="4"/>
      <c r="J2" s="4"/>
    </row>
    <row r="3" spans="1:10" ht="15" thickBot="1" x14ac:dyDescent="0.3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x14ac:dyDescent="0.3">
      <c r="A4" s="61" t="s">
        <v>1</v>
      </c>
      <c r="B4" s="53" t="s">
        <v>2</v>
      </c>
      <c r="C4" s="53" t="s">
        <v>3</v>
      </c>
      <c r="D4" s="53" t="s">
        <v>4</v>
      </c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55" t="s">
        <v>10</v>
      </c>
    </row>
    <row r="5" spans="1:10" ht="15" thickBot="1" x14ac:dyDescent="0.35">
      <c r="A5" s="62"/>
      <c r="B5" s="54"/>
      <c r="C5" s="54"/>
      <c r="D5" s="54"/>
      <c r="E5" s="54"/>
      <c r="F5" s="54"/>
      <c r="G5" s="54"/>
      <c r="H5" s="54"/>
      <c r="I5" s="54"/>
      <c r="J5" s="56"/>
    </row>
    <row r="6" spans="1:10" x14ac:dyDescent="0.3">
      <c r="A6" s="9" t="s">
        <v>221</v>
      </c>
      <c r="B6" s="48" t="s">
        <v>49</v>
      </c>
      <c r="C6" s="48" t="s">
        <v>213</v>
      </c>
      <c r="D6" s="8" t="s">
        <v>217</v>
      </c>
      <c r="E6" s="21">
        <v>18026.974832146479</v>
      </c>
      <c r="F6" s="8"/>
      <c r="G6" s="21">
        <v>23719.703726508527</v>
      </c>
      <c r="H6" s="21">
        <v>2964.9629658135659</v>
      </c>
      <c r="I6" s="8"/>
      <c r="J6" s="21">
        <v>2182.5648321464882</v>
      </c>
    </row>
    <row r="7" spans="1:10" ht="15" thickBot="1" x14ac:dyDescent="0.35"/>
    <row r="8" spans="1:10" x14ac:dyDescent="0.3">
      <c r="C8" s="14"/>
      <c r="D8" s="15" t="s">
        <v>201</v>
      </c>
      <c r="E8" s="25">
        <f>SUM(E6:E7)</f>
        <v>18026.974832146479</v>
      </c>
      <c r="F8" s="25"/>
      <c r="G8" s="25">
        <f>SUM(G6:G7)</f>
        <v>23719.703726508527</v>
      </c>
      <c r="H8" s="25">
        <f>SUM(H6:H7)</f>
        <v>2964.9629658135659</v>
      </c>
      <c r="I8" s="25"/>
      <c r="J8" s="25">
        <f>SUM(J6:J7)</f>
        <v>2182.5648321464882</v>
      </c>
    </row>
    <row r="9" spans="1:10" ht="15" thickBot="1" x14ac:dyDescent="0.35">
      <c r="D9" s="16" t="s">
        <v>202</v>
      </c>
      <c r="E9" s="26">
        <f>E8*12</f>
        <v>216323.69798575775</v>
      </c>
      <c r="F9" s="26"/>
      <c r="G9" s="26">
        <f>G8</f>
        <v>23719.703726508527</v>
      </c>
      <c r="H9" s="26">
        <f>H8</f>
        <v>2964.9629658135659</v>
      </c>
      <c r="I9" s="26"/>
      <c r="J9" s="26">
        <f>J8*12+1912.47</f>
        <v>28103.247985757858</v>
      </c>
    </row>
    <row r="10" spans="1:10" x14ac:dyDescent="0.3">
      <c r="A10" s="17" t="s">
        <v>203</v>
      </c>
    </row>
    <row r="11" spans="1:10" x14ac:dyDescent="0.3">
      <c r="A11" s="17" t="s">
        <v>204</v>
      </c>
      <c r="E11" s="18"/>
      <c r="H11" s="22"/>
    </row>
    <row r="12" spans="1:10" x14ac:dyDescent="0.3">
      <c r="A12" s="17" t="s">
        <v>205</v>
      </c>
      <c r="E12" s="22"/>
    </row>
    <row r="13" spans="1:10" x14ac:dyDescent="0.3">
      <c r="A13" s="17" t="s">
        <v>206</v>
      </c>
    </row>
  </sheetData>
  <mergeCells count="12">
    <mergeCell ref="I4:I5"/>
    <mergeCell ref="J4:J5"/>
    <mergeCell ref="H1:J1"/>
    <mergeCell ref="A2:D2"/>
    <mergeCell ref="A4:A5"/>
    <mergeCell ref="B4:B5"/>
    <mergeCell ref="C4:C5"/>
    <mergeCell ref="D4:D5"/>
    <mergeCell ref="E4:E5"/>
    <mergeCell ref="F4:F5"/>
    <mergeCell ref="G4:G5"/>
    <mergeCell ref="H4:H5"/>
  </mergeCells>
  <pageMargins left="1.3779527559055118" right="0.70866141732283472" top="0.74803149606299213" bottom="0.74803149606299213" header="0.31496062992125984" footer="0.31496062992125984"/>
  <pageSetup paperSize="5" scale="9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4B0BF-CC04-48A7-B8C2-C89837DE3DFF}">
  <dimension ref="A2:J21"/>
  <sheetViews>
    <sheetView workbookViewId="0">
      <selection activeCell="B20" sqref="B20"/>
    </sheetView>
  </sheetViews>
  <sheetFormatPr baseColWidth="10" defaultRowHeight="14.4" x14ac:dyDescent="0.3"/>
  <cols>
    <col min="1" max="1" width="31.109375" customWidth="1"/>
    <col min="2" max="2" width="22.109375" customWidth="1"/>
    <col min="3" max="3" width="9.88671875" customWidth="1"/>
    <col min="4" max="4" width="17.5546875" customWidth="1"/>
    <col min="5" max="5" width="15.6640625" customWidth="1"/>
    <col min="6" max="6" width="16.88671875" customWidth="1"/>
    <col min="7" max="7" width="13.6640625" customWidth="1"/>
    <col min="8" max="8" width="13.44140625" customWidth="1"/>
    <col min="9" max="9" width="15.5546875" customWidth="1"/>
    <col min="10" max="10" width="12.33203125" customWidth="1"/>
  </cols>
  <sheetData>
    <row r="2" spans="1:10" ht="15" thickBot="1" x14ac:dyDescent="0.35"/>
    <row r="3" spans="1:10" x14ac:dyDescent="0.3">
      <c r="A3" s="1" t="s">
        <v>274</v>
      </c>
      <c r="B3" s="2"/>
      <c r="C3" s="3"/>
      <c r="D3" s="2"/>
      <c r="E3" s="2"/>
      <c r="F3" s="2"/>
      <c r="G3" s="2"/>
      <c r="H3" s="58" t="s">
        <v>209</v>
      </c>
      <c r="I3" s="58"/>
      <c r="J3" s="58"/>
    </row>
    <row r="4" spans="1:10" ht="15" thickBot="1" x14ac:dyDescent="0.35">
      <c r="A4" s="59" t="s">
        <v>279</v>
      </c>
      <c r="B4" s="60"/>
      <c r="C4" s="60"/>
      <c r="D4" s="60"/>
      <c r="E4" s="4"/>
      <c r="F4" s="4"/>
      <c r="G4" s="4"/>
      <c r="H4" s="4"/>
      <c r="I4" s="4"/>
      <c r="J4" s="4"/>
    </row>
    <row r="5" spans="1:10" ht="15" thickBot="1" x14ac:dyDescent="0.3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3">
      <c r="A6" s="61" t="s">
        <v>1</v>
      </c>
      <c r="B6" s="53" t="s">
        <v>2</v>
      </c>
      <c r="C6" s="53" t="s">
        <v>3</v>
      </c>
      <c r="D6" s="53" t="s">
        <v>4</v>
      </c>
      <c r="E6" s="53" t="s">
        <v>5</v>
      </c>
      <c r="F6" s="53" t="s">
        <v>6</v>
      </c>
      <c r="G6" s="53" t="s">
        <v>7</v>
      </c>
      <c r="H6" s="53" t="s">
        <v>8</v>
      </c>
      <c r="I6" s="53" t="s">
        <v>9</v>
      </c>
      <c r="J6" s="55" t="s">
        <v>10</v>
      </c>
    </row>
    <row r="7" spans="1:10" ht="15" thickBot="1" x14ac:dyDescent="0.35">
      <c r="A7" s="62"/>
      <c r="B7" s="54"/>
      <c r="C7" s="54"/>
      <c r="D7" s="54"/>
      <c r="E7" s="54"/>
      <c r="F7" s="54"/>
      <c r="G7" s="54"/>
      <c r="H7" s="54"/>
      <c r="I7" s="54"/>
      <c r="J7" s="56"/>
    </row>
    <row r="8" spans="1:10" x14ac:dyDescent="0.3">
      <c r="A8" s="9" t="s">
        <v>42</v>
      </c>
      <c r="B8" s="48" t="s">
        <v>43</v>
      </c>
      <c r="C8" s="48" t="s">
        <v>213</v>
      </c>
      <c r="D8" s="8" t="s">
        <v>217</v>
      </c>
      <c r="E8" s="21">
        <v>41280.840753138058</v>
      </c>
      <c r="F8" s="8"/>
      <c r="G8" s="21">
        <v>54316.895727813237</v>
      </c>
      <c r="H8" s="21">
        <v>6789.6119659766546</v>
      </c>
      <c r="I8" s="8"/>
      <c r="J8" s="21">
        <v>7366.5489451380708</v>
      </c>
    </row>
    <row r="9" spans="1:10" x14ac:dyDescent="0.3">
      <c r="A9" s="9" t="s">
        <v>44</v>
      </c>
      <c r="B9" s="48" t="s">
        <v>45</v>
      </c>
      <c r="C9" s="48" t="s">
        <v>213</v>
      </c>
      <c r="D9" s="8" t="s">
        <v>217</v>
      </c>
      <c r="E9" s="21">
        <v>13512.878209746583</v>
      </c>
      <c r="F9" s="8"/>
      <c r="G9" s="21">
        <v>17780.102907561297</v>
      </c>
      <c r="H9" s="21">
        <v>2222.5128634451621</v>
      </c>
      <c r="I9" s="8"/>
      <c r="J9" s="21">
        <v>1286.2870391865877</v>
      </c>
    </row>
    <row r="10" spans="1:10" x14ac:dyDescent="0.3">
      <c r="A10" s="9" t="s">
        <v>269</v>
      </c>
      <c r="B10" s="48" t="s">
        <v>45</v>
      </c>
      <c r="C10" s="48" t="s">
        <v>213</v>
      </c>
      <c r="D10" s="8" t="s">
        <v>217</v>
      </c>
      <c r="E10" s="21">
        <v>8042.3179834829443</v>
      </c>
      <c r="F10" s="8"/>
      <c r="G10" s="21">
        <v>10581.997346688086</v>
      </c>
      <c r="H10" s="21">
        <v>1322.7496683360107</v>
      </c>
      <c r="I10" s="8"/>
      <c r="J10" s="21">
        <v>557.90606860294429</v>
      </c>
    </row>
    <row r="11" spans="1:10" x14ac:dyDescent="0.3">
      <c r="A11" s="9" t="s">
        <v>271</v>
      </c>
      <c r="B11" s="48" t="s">
        <v>45</v>
      </c>
      <c r="C11" s="48" t="s">
        <v>213</v>
      </c>
      <c r="D11" s="8" t="s">
        <v>270</v>
      </c>
      <c r="E11" s="21">
        <v>13512.88</v>
      </c>
      <c r="F11" s="8"/>
      <c r="G11" s="21">
        <v>17780.099999999999</v>
      </c>
      <c r="H11" s="21">
        <v>2222.5100000000002</v>
      </c>
      <c r="I11" s="8"/>
      <c r="J11" s="21">
        <v>1286.29</v>
      </c>
    </row>
    <row r="12" spans="1:10" x14ac:dyDescent="0.3">
      <c r="A12" s="9" t="s">
        <v>46</v>
      </c>
      <c r="B12" s="48" t="s">
        <v>47</v>
      </c>
      <c r="C12" s="48" t="s">
        <v>213</v>
      </c>
      <c r="D12" s="8" t="s">
        <v>217</v>
      </c>
      <c r="E12" s="21">
        <v>18026.974832146479</v>
      </c>
      <c r="F12" s="8"/>
      <c r="G12" s="21">
        <v>23719.703726508527</v>
      </c>
      <c r="H12" s="21">
        <v>2964.9629658135659</v>
      </c>
      <c r="I12" s="8"/>
      <c r="J12" s="21">
        <v>2182.5648321464882</v>
      </c>
    </row>
    <row r="13" spans="1:10" x14ac:dyDescent="0.3">
      <c r="A13" s="9" t="s">
        <v>48</v>
      </c>
      <c r="B13" s="48" t="s">
        <v>47</v>
      </c>
      <c r="C13" s="48" t="s">
        <v>213</v>
      </c>
      <c r="D13" s="8" t="s">
        <v>217</v>
      </c>
      <c r="E13" s="21">
        <v>18026.974832146479</v>
      </c>
      <c r="F13" s="8"/>
      <c r="G13" s="21">
        <v>23719.703726508527</v>
      </c>
      <c r="H13" s="21">
        <v>2964.9629658135659</v>
      </c>
      <c r="I13" s="8"/>
      <c r="J13" s="21">
        <v>2182.5648321464882</v>
      </c>
    </row>
    <row r="14" spans="1:10" x14ac:dyDescent="0.3">
      <c r="A14" s="9" t="s">
        <v>219</v>
      </c>
      <c r="B14" s="48" t="s">
        <v>220</v>
      </c>
      <c r="C14" s="48" t="s">
        <v>213</v>
      </c>
      <c r="D14" s="8"/>
      <c r="E14" s="21">
        <v>18026.974832146479</v>
      </c>
      <c r="F14" s="8"/>
      <c r="G14" s="21">
        <v>23719.703726508527</v>
      </c>
      <c r="H14" s="21">
        <v>2964.9629658135659</v>
      </c>
      <c r="I14" s="8"/>
      <c r="J14" s="21">
        <v>2182.5648321464882</v>
      </c>
    </row>
    <row r="15" spans="1:10" ht="15" thickBot="1" x14ac:dyDescent="0.35"/>
    <row r="16" spans="1:10" x14ac:dyDescent="0.3">
      <c r="C16" s="14"/>
      <c r="D16" s="15" t="s">
        <v>201</v>
      </c>
      <c r="E16" s="25">
        <f>SUM(E8:E15)</f>
        <v>130429.84144280702</v>
      </c>
      <c r="F16" s="25"/>
      <c r="G16" s="25">
        <f>SUM(G8:G15)</f>
        <v>171618.20716158822</v>
      </c>
      <c r="H16" s="25">
        <f>SUM(H8:H15)</f>
        <v>21452.273395198528</v>
      </c>
      <c r="I16" s="25"/>
      <c r="J16" s="25">
        <f>SUM(J8:J15)</f>
        <v>17044.726549367067</v>
      </c>
    </row>
    <row r="17" spans="1:10" ht="15" thickBot="1" x14ac:dyDescent="0.35">
      <c r="D17" s="16" t="s">
        <v>202</v>
      </c>
      <c r="E17" s="26">
        <f>E16*12</f>
        <v>1565158.0973136844</v>
      </c>
      <c r="F17" s="26"/>
      <c r="G17" s="26">
        <f>G16</f>
        <v>171618.20716158822</v>
      </c>
      <c r="H17" s="26">
        <f>H16</f>
        <v>21452.273395198528</v>
      </c>
      <c r="I17" s="26"/>
      <c r="J17" s="26">
        <f>J16*12+18695.15</f>
        <v>223231.86859240479</v>
      </c>
    </row>
    <row r="18" spans="1:10" x14ac:dyDescent="0.3">
      <c r="A18" s="17" t="s">
        <v>203</v>
      </c>
    </row>
    <row r="19" spans="1:10" x14ac:dyDescent="0.3">
      <c r="A19" s="17" t="s">
        <v>204</v>
      </c>
      <c r="E19" s="18"/>
      <c r="H19" s="22"/>
    </row>
    <row r="20" spans="1:10" x14ac:dyDescent="0.3">
      <c r="A20" s="17" t="s">
        <v>205</v>
      </c>
      <c r="E20" s="22"/>
    </row>
    <row r="21" spans="1:10" x14ac:dyDescent="0.3">
      <c r="A21" s="17" t="s">
        <v>206</v>
      </c>
    </row>
  </sheetData>
  <mergeCells count="12">
    <mergeCell ref="I6:I7"/>
    <mergeCell ref="J6:J7"/>
    <mergeCell ref="H3:J3"/>
    <mergeCell ref="A4:D4"/>
    <mergeCell ref="A6:A7"/>
    <mergeCell ref="B6:B7"/>
    <mergeCell ref="C6:C7"/>
    <mergeCell ref="D6:D7"/>
    <mergeCell ref="E6:E7"/>
    <mergeCell ref="F6:F7"/>
    <mergeCell ref="G6:G7"/>
    <mergeCell ref="H6:H7"/>
  </mergeCells>
  <pageMargins left="1.3779527559055118" right="0.70866141732283472" top="0.74803149606299213" bottom="0.74803149606299213" header="0.31496062992125984" footer="0.31496062992125984"/>
  <pageSetup paperSize="5" scale="9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143A8-F6B0-4FC3-85AF-F3E1C6776769}">
  <dimension ref="A2:J16"/>
  <sheetViews>
    <sheetView workbookViewId="0">
      <selection activeCell="B16" sqref="B16"/>
    </sheetView>
  </sheetViews>
  <sheetFormatPr baseColWidth="10" defaultRowHeight="14.4" x14ac:dyDescent="0.3"/>
  <cols>
    <col min="1" max="1" width="29.21875" customWidth="1"/>
    <col min="2" max="2" width="32.6640625" customWidth="1"/>
    <col min="3" max="3" width="9.88671875" customWidth="1"/>
    <col min="4" max="4" width="17.5546875" customWidth="1"/>
    <col min="5" max="5" width="13.109375" customWidth="1"/>
    <col min="6" max="6" width="16.88671875" customWidth="1"/>
    <col min="7" max="7" width="13.6640625" customWidth="1"/>
    <col min="8" max="8" width="13.44140625" customWidth="1"/>
    <col min="9" max="9" width="15.5546875" customWidth="1"/>
    <col min="10" max="10" width="12.33203125" customWidth="1"/>
  </cols>
  <sheetData>
    <row r="2" spans="1:10" ht="15" thickBot="1" x14ac:dyDescent="0.35"/>
    <row r="3" spans="1:10" x14ac:dyDescent="0.3">
      <c r="A3" s="1" t="s">
        <v>274</v>
      </c>
      <c r="B3" s="2"/>
      <c r="C3" s="3"/>
      <c r="D3" s="2"/>
      <c r="E3" s="2"/>
      <c r="F3" s="2"/>
      <c r="G3" s="2"/>
      <c r="H3" s="58" t="s">
        <v>209</v>
      </c>
      <c r="I3" s="58"/>
      <c r="J3" s="58"/>
    </row>
    <row r="4" spans="1:10" ht="15" thickBot="1" x14ac:dyDescent="0.35">
      <c r="A4" s="59" t="s">
        <v>288</v>
      </c>
      <c r="B4" s="60"/>
      <c r="C4" s="60"/>
      <c r="D4" s="60"/>
      <c r="E4" s="4"/>
      <c r="F4" s="4"/>
      <c r="G4" s="4"/>
      <c r="H4" s="4"/>
      <c r="I4" s="4"/>
      <c r="J4" s="4"/>
    </row>
    <row r="5" spans="1:10" ht="15" thickBot="1" x14ac:dyDescent="0.3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3">
      <c r="A6" s="61" t="s">
        <v>1</v>
      </c>
      <c r="B6" s="53" t="s">
        <v>2</v>
      </c>
      <c r="C6" s="53" t="s">
        <v>3</v>
      </c>
      <c r="D6" s="53" t="s">
        <v>4</v>
      </c>
      <c r="E6" s="53" t="s">
        <v>5</v>
      </c>
      <c r="F6" s="53" t="s">
        <v>6</v>
      </c>
      <c r="G6" s="53" t="s">
        <v>7</v>
      </c>
      <c r="H6" s="53" t="s">
        <v>8</v>
      </c>
      <c r="I6" s="53" t="s">
        <v>9</v>
      </c>
      <c r="J6" s="55" t="s">
        <v>10</v>
      </c>
    </row>
    <row r="7" spans="1:10" ht="15" thickBot="1" x14ac:dyDescent="0.35">
      <c r="A7" s="62"/>
      <c r="B7" s="54"/>
      <c r="C7" s="54"/>
      <c r="D7" s="54"/>
      <c r="E7" s="54"/>
      <c r="F7" s="54"/>
      <c r="G7" s="54"/>
      <c r="H7" s="54"/>
      <c r="I7" s="54"/>
      <c r="J7" s="56"/>
    </row>
    <row r="8" spans="1:10" x14ac:dyDescent="0.3">
      <c r="A8" s="9" t="s">
        <v>50</v>
      </c>
      <c r="B8" s="50" t="s">
        <v>51</v>
      </c>
      <c r="C8" s="11" t="s">
        <v>213</v>
      </c>
      <c r="D8" s="8" t="s">
        <v>217</v>
      </c>
      <c r="E8" s="21">
        <v>13037.448419047614</v>
      </c>
      <c r="F8" s="8"/>
      <c r="G8" s="21">
        <v>17154.537393483704</v>
      </c>
      <c r="H8" s="21">
        <v>2144.317174185463</v>
      </c>
      <c r="I8" s="8"/>
      <c r="J8" s="21">
        <v>1201.0900206933327</v>
      </c>
    </row>
    <row r="9" spans="1:10" x14ac:dyDescent="0.3">
      <c r="A9" s="9" t="s">
        <v>52</v>
      </c>
      <c r="B9" s="50" t="s">
        <v>53</v>
      </c>
      <c r="C9" s="11" t="s">
        <v>213</v>
      </c>
      <c r="D9" s="8" t="s">
        <v>217</v>
      </c>
      <c r="E9" s="21">
        <v>8042.3109816876113</v>
      </c>
      <c r="F9" s="8"/>
      <c r="G9" s="21">
        <v>10581.988133799488</v>
      </c>
      <c r="H9" s="21">
        <v>1322.7485167249361</v>
      </c>
      <c r="I9" s="8"/>
      <c r="J9" s="21">
        <v>557.90530680761208</v>
      </c>
    </row>
    <row r="10" spans="1:10" ht="15" thickBot="1" x14ac:dyDescent="0.35"/>
    <row r="11" spans="1:10" x14ac:dyDescent="0.3">
      <c r="C11" s="14"/>
      <c r="D11" s="15" t="s">
        <v>201</v>
      </c>
      <c r="E11" s="25">
        <f>SUM(E8:E10)</f>
        <v>21079.759400735224</v>
      </c>
      <c r="F11" s="25"/>
      <c r="G11" s="25">
        <f>SUM(G8:G10)</f>
        <v>27736.525527283193</v>
      </c>
      <c r="H11" s="25">
        <f>SUM(H8:H10)</f>
        <v>3467.0656909103991</v>
      </c>
      <c r="I11" s="25"/>
      <c r="J11" s="25">
        <f>SUM(J8:J10)</f>
        <v>1758.9953275009448</v>
      </c>
    </row>
    <row r="12" spans="1:10" ht="15" thickBot="1" x14ac:dyDescent="0.35">
      <c r="D12" s="16" t="s">
        <v>202</v>
      </c>
      <c r="E12" s="26">
        <f>E11*12</f>
        <v>252957.11280882268</v>
      </c>
      <c r="F12" s="26"/>
      <c r="G12" s="26">
        <f>G11</f>
        <v>27736.525527283193</v>
      </c>
      <c r="H12" s="26">
        <f>H11</f>
        <v>3467.0656909103991</v>
      </c>
      <c r="I12" s="26"/>
      <c r="J12" s="26">
        <f>J11*12+1954.77</f>
        <v>23062.713930011338</v>
      </c>
    </row>
    <row r="13" spans="1:10" x14ac:dyDescent="0.3">
      <c r="A13" s="17" t="s">
        <v>203</v>
      </c>
    </row>
    <row r="14" spans="1:10" x14ac:dyDescent="0.3">
      <c r="A14" s="17" t="s">
        <v>204</v>
      </c>
      <c r="E14" s="18"/>
      <c r="H14" s="22"/>
    </row>
    <row r="15" spans="1:10" x14ac:dyDescent="0.3">
      <c r="A15" s="17" t="s">
        <v>205</v>
      </c>
      <c r="E15" s="22"/>
    </row>
    <row r="16" spans="1:10" x14ac:dyDescent="0.3">
      <c r="A16" s="17" t="s">
        <v>206</v>
      </c>
    </row>
  </sheetData>
  <mergeCells count="12">
    <mergeCell ref="I6:I7"/>
    <mergeCell ref="J6:J7"/>
    <mergeCell ref="H3:J3"/>
    <mergeCell ref="A4:D4"/>
    <mergeCell ref="A6:A7"/>
    <mergeCell ref="B6:B7"/>
    <mergeCell ref="C6:C7"/>
    <mergeCell ref="D6:D7"/>
    <mergeCell ref="E6:E7"/>
    <mergeCell ref="F6:F7"/>
    <mergeCell ref="G6:G7"/>
    <mergeCell ref="H6:H7"/>
  </mergeCells>
  <pageMargins left="1.3779527559055118" right="0.70866141732283472" top="0.74803149606299213" bottom="0.74803149606299213" header="0.31496062992125984" footer="0.31496062992125984"/>
  <pageSetup paperSize="5" scale="8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1AFDC-8C09-4F3D-B539-7AAF3F505EEB}">
  <dimension ref="A2:J17"/>
  <sheetViews>
    <sheetView workbookViewId="0">
      <selection activeCell="B8" sqref="B8:B10"/>
    </sheetView>
  </sheetViews>
  <sheetFormatPr baseColWidth="10" defaultRowHeight="14.4" x14ac:dyDescent="0.3"/>
  <cols>
    <col min="1" max="1" width="30" customWidth="1"/>
    <col min="2" max="2" width="29.109375" customWidth="1"/>
    <col min="3" max="3" width="9.88671875" customWidth="1"/>
    <col min="4" max="4" width="17.5546875" customWidth="1"/>
    <col min="5" max="5" width="15.6640625" customWidth="1"/>
    <col min="6" max="6" width="16.88671875" customWidth="1"/>
    <col min="7" max="7" width="13.6640625" customWidth="1"/>
    <col min="8" max="8" width="13.44140625" customWidth="1"/>
    <col min="9" max="9" width="15.5546875" customWidth="1"/>
    <col min="10" max="10" width="12.33203125" customWidth="1"/>
  </cols>
  <sheetData>
    <row r="2" spans="1:10" ht="15" thickBot="1" x14ac:dyDescent="0.35"/>
    <row r="3" spans="1:10" x14ac:dyDescent="0.3">
      <c r="A3" s="1" t="s">
        <v>274</v>
      </c>
      <c r="B3" s="2"/>
      <c r="C3" s="3"/>
      <c r="D3" s="2"/>
      <c r="E3" s="2"/>
      <c r="F3" s="2"/>
      <c r="G3" s="2"/>
      <c r="H3" s="63" t="s">
        <v>209</v>
      </c>
      <c r="I3" s="63"/>
      <c r="J3" s="63"/>
    </row>
    <row r="4" spans="1:10" ht="15" thickBot="1" x14ac:dyDescent="0.35">
      <c r="A4" s="59" t="s">
        <v>280</v>
      </c>
      <c r="B4" s="60"/>
      <c r="C4" s="60"/>
      <c r="D4" s="60"/>
      <c r="E4" s="4"/>
      <c r="F4" s="4"/>
      <c r="G4" s="4"/>
      <c r="H4" s="64"/>
      <c r="I4" s="65"/>
      <c r="J4" s="66"/>
    </row>
    <row r="5" spans="1:10" ht="15" thickBot="1" x14ac:dyDescent="0.3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3">
      <c r="A6" s="61" t="s">
        <v>1</v>
      </c>
      <c r="B6" s="53" t="s">
        <v>2</v>
      </c>
      <c r="C6" s="53" t="s">
        <v>3</v>
      </c>
      <c r="D6" s="53" t="s">
        <v>4</v>
      </c>
      <c r="E6" s="53" t="s">
        <v>5</v>
      </c>
      <c r="F6" s="53" t="s">
        <v>6</v>
      </c>
      <c r="G6" s="53" t="s">
        <v>7</v>
      </c>
      <c r="H6" s="53" t="s">
        <v>8</v>
      </c>
      <c r="I6" s="53" t="s">
        <v>9</v>
      </c>
      <c r="J6" s="55" t="s">
        <v>10</v>
      </c>
    </row>
    <row r="7" spans="1:10" ht="15" thickBot="1" x14ac:dyDescent="0.35">
      <c r="A7" s="62"/>
      <c r="B7" s="54"/>
      <c r="C7" s="54"/>
      <c r="D7" s="54"/>
      <c r="E7" s="54"/>
      <c r="F7" s="54"/>
      <c r="G7" s="54"/>
      <c r="H7" s="54"/>
      <c r="I7" s="54"/>
      <c r="J7" s="56"/>
    </row>
    <row r="8" spans="1:10" x14ac:dyDescent="0.3">
      <c r="A8" s="9" t="s">
        <v>54</v>
      </c>
      <c r="B8" s="50" t="s">
        <v>55</v>
      </c>
      <c r="C8" s="11" t="s">
        <v>213</v>
      </c>
      <c r="D8" s="8" t="s">
        <v>217</v>
      </c>
      <c r="E8" s="21">
        <v>21975.717101119004</v>
      </c>
      <c r="F8" s="8"/>
      <c r="G8" s="21">
        <v>28915.41723831448</v>
      </c>
      <c r="H8" s="21">
        <v>3614.42715478931</v>
      </c>
      <c r="I8" s="8"/>
      <c r="J8" s="21">
        <v>3026.0161807990198</v>
      </c>
    </row>
    <row r="9" spans="1:10" x14ac:dyDescent="0.3">
      <c r="A9" s="9" t="s">
        <v>56</v>
      </c>
      <c r="B9" s="50" t="s">
        <v>57</v>
      </c>
      <c r="C9" s="11" t="s">
        <v>213</v>
      </c>
      <c r="D9" s="8" t="s">
        <v>217</v>
      </c>
      <c r="E9" s="21">
        <v>7162.4887195691144</v>
      </c>
      <c r="F9" s="8"/>
      <c r="G9" s="21">
        <v>9424.3272625909394</v>
      </c>
      <c r="H9" s="21">
        <v>1178.0409078238674</v>
      </c>
      <c r="I9" s="8"/>
      <c r="J9" s="21">
        <v>244.5706446891196</v>
      </c>
    </row>
    <row r="10" spans="1:10" x14ac:dyDescent="0.3">
      <c r="A10" s="9" t="s">
        <v>58</v>
      </c>
      <c r="B10" s="50" t="s">
        <v>59</v>
      </c>
      <c r="C10" s="11" t="s">
        <v>213</v>
      </c>
      <c r="D10" s="8" t="s">
        <v>217</v>
      </c>
      <c r="E10" s="21">
        <v>7162.4887195691144</v>
      </c>
      <c r="F10" s="8"/>
      <c r="G10" s="21">
        <v>9424.3272625909394</v>
      </c>
      <c r="H10" s="21">
        <v>1178.0409078238674</v>
      </c>
      <c r="I10" s="8"/>
      <c r="J10" s="21">
        <v>244.5706446891196</v>
      </c>
    </row>
    <row r="11" spans="1:10" ht="15" thickBot="1" x14ac:dyDescent="0.35"/>
    <row r="12" spans="1:10" x14ac:dyDescent="0.3">
      <c r="C12" s="14"/>
      <c r="D12" s="15" t="s">
        <v>201</v>
      </c>
      <c r="E12" s="25">
        <f>SUM(E8:E11)</f>
        <v>36300.694540257231</v>
      </c>
      <c r="F12" s="25"/>
      <c r="G12" s="25">
        <f>SUM(G8:G11)</f>
        <v>47764.071763496358</v>
      </c>
      <c r="H12" s="25">
        <f>SUM(H8:H11)</f>
        <v>5970.5089704370448</v>
      </c>
      <c r="I12" s="25"/>
      <c r="J12" s="25">
        <f>SUM(J8:J11)</f>
        <v>3515.1574701772588</v>
      </c>
    </row>
    <row r="13" spans="1:10" ht="15" thickBot="1" x14ac:dyDescent="0.35">
      <c r="D13" s="16" t="s">
        <v>202</v>
      </c>
      <c r="E13" s="26">
        <f>E12*12</f>
        <v>435608.33448308677</v>
      </c>
      <c r="F13" s="26"/>
      <c r="G13" s="26">
        <f>G12</f>
        <v>47764.071763496358</v>
      </c>
      <c r="H13" s="26">
        <f>H12</f>
        <v>5970.5089704370448</v>
      </c>
      <c r="I13" s="26"/>
      <c r="J13" s="26">
        <f>J12*12+4006.16</f>
        <v>46188.049642127109</v>
      </c>
    </row>
    <row r="14" spans="1:10" x14ac:dyDescent="0.3">
      <c r="A14" s="17" t="s">
        <v>203</v>
      </c>
    </row>
    <row r="15" spans="1:10" x14ac:dyDescent="0.3">
      <c r="A15" s="17" t="s">
        <v>204</v>
      </c>
      <c r="E15" s="18"/>
      <c r="H15" s="22"/>
    </row>
    <row r="16" spans="1:10" x14ac:dyDescent="0.3">
      <c r="A16" s="17" t="s">
        <v>205</v>
      </c>
      <c r="E16" s="22"/>
    </row>
    <row r="17" spans="1:1" x14ac:dyDescent="0.3">
      <c r="A17" s="17" t="s">
        <v>206</v>
      </c>
    </row>
  </sheetData>
  <mergeCells count="13">
    <mergeCell ref="I6:I7"/>
    <mergeCell ref="J6:J7"/>
    <mergeCell ref="H3:J3"/>
    <mergeCell ref="A4:D4"/>
    <mergeCell ref="A6:A7"/>
    <mergeCell ref="B6:B7"/>
    <mergeCell ref="C6:C7"/>
    <mergeCell ref="D6:D7"/>
    <mergeCell ref="E6:E7"/>
    <mergeCell ref="F6:F7"/>
    <mergeCell ref="G6:G7"/>
    <mergeCell ref="H6:H7"/>
    <mergeCell ref="H4:J4"/>
  </mergeCells>
  <pageMargins left="1.3779527559055118" right="0.70866141732283472" top="0.74803149606299213" bottom="0.74803149606299213" header="0.31496062992125984" footer="0.31496062992125984"/>
  <pageSetup paperSize="5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PRESIDENCIA</vt:lpstr>
      <vt:lpstr>SECRETARIA</vt:lpstr>
      <vt:lpstr>REGIDURIA</vt:lpstr>
      <vt:lpstr>SINDICATURA</vt:lpstr>
      <vt:lpstr>ENCARGADOS DEL ORDEN </vt:lpstr>
      <vt:lpstr>CONTRALORIA </vt:lpstr>
      <vt:lpstr>TESORERIA</vt:lpstr>
      <vt:lpstr>INSTITUTO DE LA MUJER</vt:lpstr>
      <vt:lpstr>OBRAS PUBLICAS</vt:lpstr>
      <vt:lpstr>URBANIDAD</vt:lpstr>
      <vt:lpstr>OFICIALIA MAYOR</vt:lpstr>
      <vt:lpstr>DIF</vt:lpstr>
      <vt:lpstr>FOMENTO DEPORTIVO</vt:lpstr>
      <vt:lpstr>DESARROLLO ECONOMICO E INTEGRAL</vt:lpstr>
      <vt:lpstr>COMUNICACION</vt:lpstr>
      <vt:lpstr>IMJU</vt:lpstr>
      <vt:lpstr>EDUCACION Y CULTURA</vt:lpstr>
      <vt:lpstr>SISTEMAS</vt:lpstr>
      <vt:lpstr>SEGURIDAD PUBLICA</vt:lpstr>
      <vt:lpstr>PROTECCION CIVIL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VIRY CERVANTES</dc:creator>
  <cp:lastModifiedBy>antonio tavera ayala</cp:lastModifiedBy>
  <cp:lastPrinted>2024-12-12T17:39:01Z</cp:lastPrinted>
  <dcterms:created xsi:type="dcterms:W3CDTF">2024-11-21T20:38:54Z</dcterms:created>
  <dcterms:modified xsi:type="dcterms:W3CDTF">2024-12-12T17:55:32Z</dcterms:modified>
</cp:coreProperties>
</file>